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60" windowWidth="18075" windowHeight="9900" tabRatio="995" firstSheet="12" activeTab="13"/>
  </bookViews>
  <sheets>
    <sheet name="貸借対照表(BS)" sheetId="1" r:id="rId1"/>
    <sheet name="行政コスト計算書(PL)" sheetId="2" r:id="rId2"/>
    <sheet name="純資産変動計算書(NW)" sheetId="3" r:id="rId3"/>
    <sheet name="資金収支計算書(CF)" sheetId="4" r:id="rId4"/>
    <sheet name="有形固定資産の明細" sheetId="5" r:id="rId5"/>
    <sheet name="基金の明細" sheetId="8" r:id="rId6"/>
    <sheet name="未収金の明細" sheetId="11" r:id="rId7"/>
    <sheet name="地方債等（借入先別）の明細" sheetId="12" r:id="rId8"/>
    <sheet name="地方債等（返済期間別）の明細" sheetId="14" r:id="rId9"/>
    <sheet name="地方債等（利率別）の明細" sheetId="13" r:id="rId10"/>
    <sheet name="引当金の明細" sheetId="16" r:id="rId11"/>
    <sheet name="財源の明細" sheetId="18" r:id="rId12"/>
    <sheet name="財源情報の明細" sheetId="19" r:id="rId13"/>
    <sheet name="資金の明細" sheetId="20" r:id="rId14"/>
    <sheet name="有形固定資産に係る行政目的別の明細" sheetId="6" r:id="rId15"/>
    <sheet name="投資及び出資金の明細" sheetId="7" r:id="rId16"/>
    <sheet name="貸付金の明細" sheetId="9" r:id="rId17"/>
    <sheet name="長期延滞債権の明細" sheetId="10" r:id="rId18"/>
    <sheet name="特定の契約条項が付された地方債等の概要" sheetId="15" r:id="rId19"/>
    <sheet name="補助金等の明細" sheetId="17" r:id="rId20"/>
  </sheets>
  <externalReferences>
    <externalReference r:id="rId21"/>
  </externalReferences>
  <definedNames>
    <definedName name="_xlnm.Print_Titles" localSheetId="4">有形固定資産の明細!$1:$5</definedName>
    <definedName name="自治体名">[1]設定!$B$1</definedName>
    <definedName name="単位">[1]設定!$B$3</definedName>
    <definedName name="年度">[1]設定!$B$2</definedName>
    <definedName name="_xlnm.Print_Titles" localSheetId="14">有形固定資産に係る行政目的別の明細!$1:$5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<sst xmlns="http://schemas.openxmlformats.org/spreadsheetml/2006/main" xmlns:r="http://schemas.openxmlformats.org/officeDocument/2006/relationships" count="411" uniqueCount="411">
  <si>
    <t>科目</t>
  </si>
  <si>
    <t xml:space="preserve">    未収金</t>
  </si>
  <si>
    <t>【様式第1号】</t>
  </si>
  <si>
    <t xml:space="preserve">    投資その他の資産</t>
  </si>
  <si>
    <t xml:space="preserve">      その他</t>
  </si>
  <si>
    <t xml:space="preserve">  流動資産</t>
  </si>
  <si>
    <t>生活インフラ・_x000d_
国土保全</t>
  </si>
  <si>
    <t>貸借対照表</t>
  </si>
  <si>
    <t>（令和7年3月31日現在）</t>
  </si>
  <si>
    <t>【負債の部】</t>
  </si>
  <si>
    <t>前年度末資金残高</t>
  </si>
  <si>
    <t xml:space="preserve">        工作物</t>
  </si>
  <si>
    <t>（単位：円）</t>
  </si>
  <si>
    <t xml:space="preserve">  経常費用</t>
  </si>
  <si>
    <t xml:space="preserve">      インフラ資産</t>
  </si>
  <si>
    <t>財源の内容</t>
  </si>
  <si>
    <t>自治体名：小鹿野町</t>
  </si>
  <si>
    <t>【資産の部】</t>
  </si>
  <si>
    <t xml:space="preserve">      長期貸付金</t>
  </si>
  <si>
    <t>前年度末純資産残高</t>
  </si>
  <si>
    <t xml:space="preserve">        航空機</t>
  </si>
  <si>
    <t>会計：一般会計等</t>
  </si>
  <si>
    <t xml:space="preserve">      補助金等支出</t>
  </si>
  <si>
    <t xml:space="preserve">    使用料及び手数料</t>
  </si>
  <si>
    <t xml:space="preserve">    基金</t>
  </si>
  <si>
    <t>地方債等残高</t>
  </si>
  <si>
    <t xml:space="preserve">    業務費用</t>
  </si>
  <si>
    <t>金額</t>
  </si>
  <si>
    <t xml:space="preserve">    長期未払金</t>
  </si>
  <si>
    <t xml:space="preserve">        工作物減価償却累計額</t>
  </si>
  <si>
    <t>4年超_x000d_
5年以内</t>
  </si>
  <si>
    <t xml:space="preserve">      補助金等</t>
  </si>
  <si>
    <t xml:space="preserve">  固定資産</t>
  </si>
  <si>
    <t>災害復旧</t>
  </si>
  <si>
    <t xml:space="preserve">    有形固定資産</t>
  </si>
  <si>
    <t xml:space="preserve">  臨時損失</t>
  </si>
  <si>
    <t xml:space="preserve">      減債基金</t>
  </si>
  <si>
    <t>土地取得基金</t>
    <rPh sb="0" eb="2">
      <t>トチ</t>
    </rPh>
    <rPh sb="2" eb="4">
      <t>シュトク</t>
    </rPh>
    <rPh sb="4" eb="6">
      <t>キキン</t>
    </rPh>
    <phoneticPr fontId="11"/>
  </si>
  <si>
    <t>取得単価_x000d_
(D)</t>
  </si>
  <si>
    <t xml:space="preserve">      事業用資産</t>
  </si>
  <si>
    <t>資産合計</t>
  </si>
  <si>
    <t>退職手当組合</t>
    <rPh sb="0" eb="6">
      <t>タイショクテアテクミアイ</t>
    </rPh>
    <phoneticPr fontId="2"/>
  </si>
  <si>
    <t xml:space="preserve">        土地</t>
  </si>
  <si>
    <t xml:space="preserve">    未払金</t>
  </si>
  <si>
    <t xml:space="preserve">    その他</t>
  </si>
  <si>
    <t>秩父広域市町村圏組合</t>
  </si>
  <si>
    <t xml:space="preserve">        立木竹</t>
  </si>
  <si>
    <t xml:space="preserve">        建物</t>
  </si>
  <si>
    <t xml:space="preserve">        有価証券</t>
  </si>
  <si>
    <t xml:space="preserve">    未払費用</t>
  </si>
  <si>
    <t xml:space="preserve">        建物減価償却累計額</t>
  </si>
  <si>
    <t>財源情報の明細</t>
  </si>
  <si>
    <t>資本的_x000d_
補助金</t>
  </si>
  <si>
    <t xml:space="preserve">    退職手当引当金</t>
  </si>
  <si>
    <t>支出目的</t>
  </si>
  <si>
    <t xml:space="preserve">        船舶</t>
  </si>
  <si>
    <t>相手先</t>
  </si>
  <si>
    <t xml:space="preserve">  臨時利益</t>
  </si>
  <si>
    <t>-</t>
  </si>
  <si>
    <t xml:space="preserve">        出資金</t>
  </si>
  <si>
    <t xml:space="preserve">    短期貸付金</t>
  </si>
  <si>
    <t>高額療養費支払資金貸付基金</t>
  </si>
  <si>
    <t xml:space="preserve">        船舶減価償却累計額</t>
  </si>
  <si>
    <t xml:space="preserve">    損失補償等引当金</t>
  </si>
  <si>
    <t xml:space="preserve">      徴収不能引当金</t>
  </si>
  <si>
    <t xml:space="preserve">        浮標等</t>
  </si>
  <si>
    <t xml:space="preserve">    現金預金</t>
  </si>
  <si>
    <t>分担金及び負担金</t>
  </si>
  <si>
    <t xml:space="preserve">      長期延滞債権</t>
  </si>
  <si>
    <t>　合計</t>
  </si>
  <si>
    <t>一般単独事業</t>
  </si>
  <si>
    <t>株数・口数など_x000d_
(A)</t>
  </si>
  <si>
    <t xml:space="preserve">        浮標等減価償却累計額</t>
  </si>
  <si>
    <t>資金の明細</t>
  </si>
  <si>
    <t xml:space="preserve">  固定負債</t>
  </si>
  <si>
    <t xml:space="preserve">    貸付金元金回収収入</t>
  </si>
  <si>
    <t xml:space="preserve">        航空機減価償却累計額</t>
  </si>
  <si>
    <t xml:space="preserve">        その他</t>
  </si>
  <si>
    <t>財源の明細</t>
  </si>
  <si>
    <t xml:space="preserve">        その他減価償却累計額</t>
  </si>
  <si>
    <t xml:space="preserve">    徴収不能引当金</t>
  </si>
  <si>
    <t xml:space="preserve">        建設仮勘定</t>
  </si>
  <si>
    <t>3.5%超_x000d_
4.0%以下</t>
  </si>
  <si>
    <t>前年度末残高_x000d_
(A)</t>
  </si>
  <si>
    <t xml:space="preserve">      物品</t>
  </si>
  <si>
    <t>←決算統計13表普通建設事業費 国庫支出金</t>
    <rPh sb="1" eb="5">
      <t>ケッサントウケイ</t>
    </rPh>
    <rPh sb="7" eb="8">
      <t>ヒョウ</t>
    </rPh>
    <rPh sb="8" eb="10">
      <t>フツウ</t>
    </rPh>
    <rPh sb="10" eb="12">
      <t>ケンセツ</t>
    </rPh>
    <rPh sb="12" eb="15">
      <t>ジギョウヒ</t>
    </rPh>
    <rPh sb="16" eb="21">
      <t>コッコシシュツキン</t>
    </rPh>
    <phoneticPr fontId="2"/>
  </si>
  <si>
    <t xml:space="preserve">      物品減価償却累計額</t>
  </si>
  <si>
    <t xml:space="preserve">      投資損失引当金</t>
  </si>
  <si>
    <t>減債基金</t>
    <rPh sb="0" eb="4">
      <t>ゲンサイキキン</t>
    </rPh>
    <phoneticPr fontId="11"/>
  </si>
  <si>
    <t xml:space="preserve">    無形固定資産</t>
  </si>
  <si>
    <t>公営住宅建設</t>
  </si>
  <si>
    <t xml:space="preserve">      ソフトウェア</t>
  </si>
  <si>
    <t xml:space="preserve">    棚卸資産</t>
  </si>
  <si>
    <t xml:space="preserve">    地方債</t>
  </si>
  <si>
    <t xml:space="preserve">      投資及び出資金</t>
  </si>
  <si>
    <t xml:space="preserve">      基金</t>
  </si>
  <si>
    <t xml:space="preserve">        減債基金</t>
  </si>
  <si>
    <t xml:space="preserve">      財政調整基金</t>
  </si>
  <si>
    <t>　浮標等</t>
  </si>
  <si>
    <t>純資産合計</t>
  </si>
  <si>
    <t xml:space="preserve">  流動負債</t>
  </si>
  <si>
    <t xml:space="preserve">    資産売却収入</t>
  </si>
  <si>
    <t xml:space="preserve">    １年内償還予定地方債</t>
  </si>
  <si>
    <t>小計</t>
    <rPh sb="0" eb="2">
      <t>ショウケイ</t>
    </rPh>
    <phoneticPr fontId="2"/>
  </si>
  <si>
    <t xml:space="preserve">    前受金</t>
  </si>
  <si>
    <t xml:space="preserve">    前受収益</t>
  </si>
  <si>
    <t xml:space="preserve">    賞与等引当金</t>
  </si>
  <si>
    <t xml:space="preserve">    国県等補助金収入</t>
  </si>
  <si>
    <t xml:space="preserve">    預り金</t>
  </si>
  <si>
    <t>負債合計</t>
  </si>
  <si>
    <t>【純資産の部】</t>
  </si>
  <si>
    <t>　航空機</t>
  </si>
  <si>
    <t xml:space="preserve">  固定資産等形成分</t>
  </si>
  <si>
    <t xml:space="preserve">  余剰分（不足分）</t>
  </si>
  <si>
    <t>区分</t>
  </si>
  <si>
    <t>負債及び純資産合計</t>
  </si>
  <si>
    <t>【様式第2号】</t>
  </si>
  <si>
    <t>特定の契約条項が_x000d_
付された地方債等残高</t>
  </si>
  <si>
    <t xml:space="preserve">        物件費</t>
  </si>
  <si>
    <t>行政コスト計算書</t>
  </si>
  <si>
    <t>相手先名または種別</t>
  </si>
  <si>
    <t>自　令和6年4月1日</t>
  </si>
  <si>
    <t>内訳</t>
  </si>
  <si>
    <t>至　令和7年3月31日</t>
  </si>
  <si>
    <t>地方債等（利率別）の明細</t>
  </si>
  <si>
    <t xml:space="preserve">      人件費</t>
  </si>
  <si>
    <t>【一般会計】</t>
    <rPh sb="1" eb="5">
      <t>イッパンカイケイ</t>
    </rPh>
    <phoneticPr fontId="2"/>
  </si>
  <si>
    <t xml:space="preserve">        職員給与費</t>
  </si>
  <si>
    <t>国民保険町立小鹿野中央病院</t>
    <rPh sb="0" eb="2">
      <t>コクミン</t>
    </rPh>
    <rPh sb="2" eb="4">
      <t>ホケン</t>
    </rPh>
    <rPh sb="4" eb="6">
      <t>チョウリツ</t>
    </rPh>
    <rPh sb="6" eb="9">
      <t>オガノ</t>
    </rPh>
    <rPh sb="9" eb="11">
      <t>チュウオウ</t>
    </rPh>
    <rPh sb="11" eb="13">
      <t>ビョウイン</t>
    </rPh>
    <phoneticPr fontId="11"/>
  </si>
  <si>
    <t xml:space="preserve">        賞与等引当金繰入額</t>
  </si>
  <si>
    <t xml:space="preserve">        退職手当引当金繰入額</t>
  </si>
  <si>
    <t>業務活動収支</t>
  </si>
  <si>
    <t xml:space="preserve">  業務収入</t>
  </si>
  <si>
    <t xml:space="preserve">      物件費等</t>
  </si>
  <si>
    <t xml:space="preserve">        維持補修費</t>
  </si>
  <si>
    <t>前年度末残高</t>
  </si>
  <si>
    <t>浄化槽設置管理等特別会計</t>
  </si>
  <si>
    <t xml:space="preserve">        減価償却費</t>
  </si>
  <si>
    <t>　建設仮勘定</t>
  </si>
  <si>
    <t xml:space="preserve">      その他の業務費用</t>
  </si>
  <si>
    <t xml:space="preserve">        支払利息</t>
  </si>
  <si>
    <t>税収等</t>
  </si>
  <si>
    <t xml:space="preserve">        徴収不能引当金繰入額</t>
  </si>
  <si>
    <t xml:space="preserve">    移転費用</t>
  </si>
  <si>
    <t>←決算書</t>
    <rPh sb="1" eb="4">
      <t>ケッサンショ</t>
    </rPh>
    <phoneticPr fontId="2"/>
  </si>
  <si>
    <t xml:space="preserve">      社会保障給付</t>
  </si>
  <si>
    <t xml:space="preserve">      他会計への繰出金</t>
  </si>
  <si>
    <t xml:space="preserve">  経常収益</t>
  </si>
  <si>
    <t>純経常行政コスト</t>
  </si>
  <si>
    <t>小鹿野町社会福祉協議会補助金</t>
  </si>
  <si>
    <t xml:space="preserve">    災害復旧事業費</t>
  </si>
  <si>
    <t>株式会社地域商社おがのへの出資金</t>
  </si>
  <si>
    <t xml:space="preserve">    資産除売却損</t>
  </si>
  <si>
    <t>3.0%超_x000d_
3.5%以下</t>
  </si>
  <si>
    <t xml:space="preserve">    投資損失引当金繰入額</t>
  </si>
  <si>
    <t>国民宿舎両神荘運営費補助金</t>
  </si>
  <si>
    <t>補助金等の明細</t>
  </si>
  <si>
    <t>15年超_x000d_
20年以内</t>
  </si>
  <si>
    <t xml:space="preserve">    損失補償等引当金繰入額</t>
  </si>
  <si>
    <t xml:space="preserve">    資産売却益</t>
  </si>
  <si>
    <t>経常的_x000d_
補助金</t>
  </si>
  <si>
    <t>純行政コスト</t>
  </si>
  <si>
    <t>【様式第3号】</t>
  </si>
  <si>
    <t>純資産変動計算書</t>
  </si>
  <si>
    <t>合計</t>
  </si>
  <si>
    <t>固定資産_x000d_
等形成分</t>
  </si>
  <si>
    <t>余剰分_x000d_
(不足分)</t>
  </si>
  <si>
    <t xml:space="preserve">  純行政コスト（△）</t>
  </si>
  <si>
    <t xml:space="preserve">  財源</t>
  </si>
  <si>
    <t>取得原価_x000d_
(A) X (D)_x000d_
(E)</t>
  </si>
  <si>
    <t>㈶埼玉県暴力追放・薬物乱用防止センター出捐金</t>
  </si>
  <si>
    <t xml:space="preserve">    税収等</t>
  </si>
  <si>
    <t xml:space="preserve">    国県等補助金</t>
  </si>
  <si>
    <t>小鹿野町看護学生修学資金貸付金</t>
    <rPh sb="0" eb="4">
      <t>オガノマチ</t>
    </rPh>
    <rPh sb="4" eb="6">
      <t>カンゴ</t>
    </rPh>
    <rPh sb="6" eb="8">
      <t>ガクセイ</t>
    </rPh>
    <rPh sb="8" eb="10">
      <t>シュウガク</t>
    </rPh>
    <rPh sb="10" eb="12">
      <t>シキン</t>
    </rPh>
    <rPh sb="12" eb="14">
      <t>カシツケ</t>
    </rPh>
    <rPh sb="14" eb="15">
      <t>キン</t>
    </rPh>
    <phoneticPr fontId="11"/>
  </si>
  <si>
    <t xml:space="preserve">  本年度差額</t>
  </si>
  <si>
    <t>徴収不能引当金計上額</t>
  </si>
  <si>
    <t xml:space="preserve">  固定資産等の変動（内部変動）</t>
  </si>
  <si>
    <t>　工作物</t>
  </si>
  <si>
    <t xml:space="preserve">  無償所管換等</t>
  </si>
  <si>
    <t xml:space="preserve">    有形固定資産等の増加</t>
  </si>
  <si>
    <t xml:space="preserve">    公共施設等整備費支出</t>
  </si>
  <si>
    <t xml:space="preserve">    有形固定資産等の減少</t>
  </si>
  <si>
    <t>その他</t>
    <rPh sb="2" eb="3">
      <t>タ</t>
    </rPh>
    <phoneticPr fontId="11"/>
  </si>
  <si>
    <t>引当金の明細</t>
  </si>
  <si>
    <t xml:space="preserve">    貸付金・基金等の増加</t>
  </si>
  <si>
    <t>政府資金</t>
  </si>
  <si>
    <t>【貸付金】</t>
  </si>
  <si>
    <t>地方公営企業等金融機構出資金</t>
  </si>
  <si>
    <t xml:space="preserve">    貸付金・基金等の減少</t>
  </si>
  <si>
    <t xml:space="preserve">  資産評価差額</t>
  </si>
  <si>
    <t xml:space="preserve">  その他</t>
  </si>
  <si>
    <t xml:space="preserve">    移転費用支出</t>
  </si>
  <si>
    <t xml:space="preserve">  本年度純資産変動額</t>
  </si>
  <si>
    <t>本年度末純資産残高</t>
  </si>
  <si>
    <t xml:space="preserve">  臨時収入</t>
  </si>
  <si>
    <t>【様式第4号】</t>
  </si>
  <si>
    <t>名称</t>
  </si>
  <si>
    <t>資金収支計算書</t>
  </si>
  <si>
    <t>【業務活動収支】</t>
  </si>
  <si>
    <t>【特別分】</t>
  </si>
  <si>
    <t xml:space="preserve">  業務支出</t>
  </si>
  <si>
    <t>秩父広域市町村圏組合消防費負担金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rPh sb="10" eb="12">
      <t>ショウボウ</t>
    </rPh>
    <rPh sb="12" eb="13">
      <t>ヒ</t>
    </rPh>
    <rPh sb="13" eb="15">
      <t>フタン</t>
    </rPh>
    <rPh sb="15" eb="16">
      <t>キン</t>
    </rPh>
    <phoneticPr fontId="11"/>
  </si>
  <si>
    <t xml:space="preserve">    業務費用支出</t>
  </si>
  <si>
    <t>臨時財政対策債</t>
  </si>
  <si>
    <t xml:space="preserve">    使用料及び手数料収入</t>
  </si>
  <si>
    <t xml:space="preserve">      人件費支出</t>
  </si>
  <si>
    <t>1年以内</t>
  </si>
  <si>
    <t xml:space="preserve">      物件費等支出</t>
  </si>
  <si>
    <t xml:space="preserve">      支払利息支出</t>
  </si>
  <si>
    <t xml:space="preserve">      その他の支出</t>
  </si>
  <si>
    <t>住民税非課税世帯支援給付金</t>
  </si>
  <si>
    <t>小鹿野町医学生修学資金貸付金</t>
    <rPh sb="0" eb="4">
      <t>オガノマチ</t>
    </rPh>
    <rPh sb="4" eb="7">
      <t>イガクセイ</t>
    </rPh>
    <rPh sb="7" eb="9">
      <t>シュウガク</t>
    </rPh>
    <rPh sb="9" eb="11">
      <t>シキン</t>
    </rPh>
    <rPh sb="11" eb="13">
      <t>カシツケ</t>
    </rPh>
    <rPh sb="13" eb="14">
      <t>キン</t>
    </rPh>
    <phoneticPr fontId="11"/>
  </si>
  <si>
    <t xml:space="preserve">      社会保障給付支出</t>
  </si>
  <si>
    <t>株式等譲渡所得割交付金</t>
  </si>
  <si>
    <t>事業用資産</t>
  </si>
  <si>
    <t xml:space="preserve">      他会計への繰出支出</t>
  </si>
  <si>
    <t>20年超</t>
  </si>
  <si>
    <t xml:space="preserve">    税収等収入</t>
  </si>
  <si>
    <t>税等未収金</t>
    <rPh sb="0" eb="5">
      <t>ゼイトウミシュウキン</t>
    </rPh>
    <phoneticPr fontId="12"/>
  </si>
  <si>
    <t xml:space="preserve">    その他の収入</t>
  </si>
  <si>
    <t>㈳埼玉県農林公社出資金</t>
  </si>
  <si>
    <t xml:space="preserve">  臨時支出</t>
  </si>
  <si>
    <t xml:space="preserve">    災害復旧事業費支出</t>
  </si>
  <si>
    <t>　町民税(個人)</t>
    <rPh sb="1" eb="3">
      <t>チョウミン</t>
    </rPh>
    <rPh sb="3" eb="4">
      <t>ゼイ</t>
    </rPh>
    <rPh sb="5" eb="7">
      <t>コジン</t>
    </rPh>
    <phoneticPr fontId="12"/>
  </si>
  <si>
    <t xml:space="preserve">    基金取崩収入</t>
  </si>
  <si>
    <t xml:space="preserve">    その他の支出</t>
  </si>
  <si>
    <t>各小・中学校</t>
    <rPh sb="0" eb="1">
      <t>カク</t>
    </rPh>
    <rPh sb="1" eb="2">
      <t>ショウ</t>
    </rPh>
    <rPh sb="3" eb="6">
      <t>チュウガッコウ</t>
    </rPh>
    <phoneticPr fontId="2"/>
  </si>
  <si>
    <t>【投資活動収支】</t>
  </si>
  <si>
    <t xml:space="preserve">  投資活動支出</t>
  </si>
  <si>
    <t>秩父広域市町村圏組合し尿処理費負担金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rPh sb="11" eb="12">
      <t>ニョウ</t>
    </rPh>
    <rPh sb="12" eb="14">
      <t>ショリ</t>
    </rPh>
    <rPh sb="14" eb="15">
      <t>ヒ</t>
    </rPh>
    <rPh sb="15" eb="17">
      <t>フタン</t>
    </rPh>
    <rPh sb="17" eb="18">
      <t>キン</t>
    </rPh>
    <phoneticPr fontId="11"/>
  </si>
  <si>
    <t xml:space="preserve">    基金積立金支出</t>
  </si>
  <si>
    <t>法人事業税交付金</t>
  </si>
  <si>
    <t xml:space="preserve">    投資及び出資金支出</t>
  </si>
  <si>
    <t xml:space="preserve">    貸付金支出</t>
  </si>
  <si>
    <t xml:space="preserve">  投資活動収入</t>
  </si>
  <si>
    <t>投資活動収支</t>
  </si>
  <si>
    <t>【財務活動収支】</t>
  </si>
  <si>
    <t>小計</t>
  </si>
  <si>
    <t>財務活動収支</t>
  </si>
  <si>
    <t xml:space="preserve">  財務活動支出</t>
  </si>
  <si>
    <t>2.5%超_x000d_
3.0%以下</t>
  </si>
  <si>
    <t xml:space="preserve">    地方債償還支出</t>
  </si>
  <si>
    <t>地方譲与税</t>
  </si>
  <si>
    <t xml:space="preserve">  財務活動収入</t>
  </si>
  <si>
    <t>地方債等</t>
  </si>
  <si>
    <t xml:space="preserve">    地方債発行収入</t>
  </si>
  <si>
    <t>3年超_x000d_
4年以内</t>
  </si>
  <si>
    <t>該当なし</t>
    <rPh sb="0" eb="2">
      <t>ガイトウ</t>
    </rPh>
    <phoneticPr fontId="2"/>
  </si>
  <si>
    <t>埼玉県信用保証協会出捐金</t>
  </si>
  <si>
    <t>本年度資金収支額</t>
  </si>
  <si>
    <t>本年度末資金残高</t>
  </si>
  <si>
    <t>前年度末歳計外現金残高</t>
  </si>
  <si>
    <t>2年超_x000d_
3年以内</t>
  </si>
  <si>
    <t>本年度歳計外現金増減額</t>
  </si>
  <si>
    <t>貸借対照表計上額</t>
  </si>
  <si>
    <t>本年度末歳計外現金残高</t>
  </si>
  <si>
    <t>本年度末現金預金残高</t>
  </si>
  <si>
    <t>有形固定資産の明細</t>
  </si>
  <si>
    <t>　土地</t>
  </si>
  <si>
    <t>　立木竹</t>
  </si>
  <si>
    <t>地方債等（返済期間別）の明細</t>
  </si>
  <si>
    <t>　建物</t>
  </si>
  <si>
    <t>　船舶</t>
  </si>
  <si>
    <t>　その他</t>
  </si>
  <si>
    <t>秩父広域森林組合出資金</t>
  </si>
  <si>
    <t>インフラ資産</t>
  </si>
  <si>
    <t>4.0%超</t>
  </si>
  <si>
    <t>物品</t>
  </si>
  <si>
    <t>本年度増加額_x000d_
(B)</t>
  </si>
  <si>
    <t>本年度減少額_x000d_
(C)</t>
  </si>
  <si>
    <t>本年度末残高
(A)+(B)-(C)
(D)</t>
  </si>
  <si>
    <t>ふるさと応援基金</t>
  </si>
  <si>
    <t>本年度末_x000d_
減価償却累計額_x000d_
(E)</t>
  </si>
  <si>
    <t>本年度償却額_x000d_
(F)</t>
  </si>
  <si>
    <t>差引本年度末残高
(D)-(E)
(G)</t>
  </si>
  <si>
    <t>有形固定資産に係る行政目的別の明細</t>
  </si>
  <si>
    <t>教育</t>
  </si>
  <si>
    <t>福祉</t>
  </si>
  <si>
    <t>出資金額_x000d_
(A)</t>
  </si>
  <si>
    <t>環境衛生</t>
  </si>
  <si>
    <t>市場価格のあるもの</t>
  </si>
  <si>
    <t>産業振興</t>
  </si>
  <si>
    <t>消防</t>
  </si>
  <si>
    <t>総務</t>
  </si>
  <si>
    <t>その他</t>
  </si>
  <si>
    <t>投資及び出資金の明細</t>
  </si>
  <si>
    <t>銘柄名</t>
  </si>
  <si>
    <t>（満期保有目的有価証券）</t>
    <rPh sb="1" eb="3">
      <t>マンキ</t>
    </rPh>
    <rPh sb="3" eb="5">
      <t>ホユウ</t>
    </rPh>
    <rPh sb="5" eb="7">
      <t>モクテキ</t>
    </rPh>
    <rPh sb="7" eb="9">
      <t>ユウカ</t>
    </rPh>
    <rPh sb="9" eb="11">
      <t>ショウケン</t>
    </rPh>
    <phoneticPr fontId="2"/>
  </si>
  <si>
    <t>市場価格のないもののうち連結対象団体に対するもの</t>
  </si>
  <si>
    <t>相手先名</t>
  </si>
  <si>
    <t>小鹿野町営国民宿舎</t>
    <rPh sb="0" eb="3">
      <t>オガノ</t>
    </rPh>
    <rPh sb="3" eb="4">
      <t>マチ</t>
    </rPh>
    <rPh sb="5" eb="7">
      <t>コクミン</t>
    </rPh>
    <rPh sb="7" eb="9">
      <t>シュクシャ</t>
    </rPh>
    <phoneticPr fontId="11"/>
  </si>
  <si>
    <t>(参考)_x000d_
加重平均_x000d_
利率</t>
  </si>
  <si>
    <t>秩父広域市町村圏組合</t>
    <rPh sb="0" eb="10">
      <t>チチブコウイキシチョウソンケンクミアイ</t>
    </rPh>
    <phoneticPr fontId="11"/>
  </si>
  <si>
    <t>市場価格のないもののうち連結対象団体以外に対するもの</t>
  </si>
  <si>
    <t>埼玉県農業信用基金協会出資金</t>
  </si>
  <si>
    <t>㈱秩父開発機構出資金</t>
  </si>
  <si>
    <t>一般会計</t>
  </si>
  <si>
    <t>㈶小鹿野町振興公社出資金</t>
  </si>
  <si>
    <t>㈶砂防フロンティア整備推進機構出捐金</t>
  </si>
  <si>
    <t>出資金額_x000d_
(貸借対照表計上額)_x000d_
(A)</t>
  </si>
  <si>
    <t>時価単価_x000d_
(B)</t>
  </si>
  <si>
    <t>資産_x000d_
(B)</t>
  </si>
  <si>
    <t>環境性能割交付金</t>
  </si>
  <si>
    <t>貸借対照表計上額_x000d_
(A) X (B)_x000d_
(C)</t>
  </si>
  <si>
    <t>特定の契約条項が付された地方債等の概要</t>
  </si>
  <si>
    <t>貸付金の明細</t>
  </si>
  <si>
    <t>負債_x000d_
(C)</t>
  </si>
  <si>
    <t>純資産額_x000d_
(B) - (C)_x000d_
(D)</t>
  </si>
  <si>
    <t>投資損失引当金_x000d_
計上額_x000d_
(H)</t>
  </si>
  <si>
    <t>資本金_x000d_
(E)</t>
  </si>
  <si>
    <t>評価差額_x000d_
(C) - (E)_x000d_
(F)</t>
  </si>
  <si>
    <t>出資割合(%)_x000d_
(A) / (E)_x000d_
(F)</t>
  </si>
  <si>
    <t>国民宿舎両神荘</t>
  </si>
  <si>
    <t>他団体への公共施設等整備補助金等_x000d_
(所有外資産分)</t>
  </si>
  <si>
    <t>(参考)財産に関する_x000d_
調書記載額</t>
  </si>
  <si>
    <t>地方債等（借入先別）の明細</t>
  </si>
  <si>
    <t>実質価額_x000d_
(D) X (F)_x000d_
(G)</t>
  </si>
  <si>
    <t>小鹿野町立小・中学校義務教育支援事業費補助金</t>
  </si>
  <si>
    <t>強制評価減_x000d_
(H)</t>
  </si>
  <si>
    <t>貸借対照表計上額_x000d_
(A) - (H)_x000d_
(I)</t>
  </si>
  <si>
    <t>住民税均等割世帯支援給付金</t>
  </si>
  <si>
    <t>基金の明細</t>
  </si>
  <si>
    <t>種類</t>
  </si>
  <si>
    <t>財政調整基金</t>
    <rPh sb="0" eb="2">
      <t>ザイセイ</t>
    </rPh>
    <rPh sb="2" eb="4">
      <t>チョウセイ</t>
    </rPh>
    <rPh sb="4" eb="6">
      <t>キキン</t>
    </rPh>
    <phoneticPr fontId="11"/>
  </si>
  <si>
    <t>社会福祉施設整備基金</t>
    <rPh sb="0" eb="2">
      <t>シャカイ</t>
    </rPh>
    <rPh sb="2" eb="4">
      <t>フクシ</t>
    </rPh>
    <rPh sb="4" eb="6">
      <t>シセツ</t>
    </rPh>
    <rPh sb="6" eb="8">
      <t>セイビ</t>
    </rPh>
    <rPh sb="8" eb="10">
      <t>キキン</t>
    </rPh>
    <phoneticPr fontId="11"/>
  </si>
  <si>
    <t>地域振興基金</t>
    <rPh sb="0" eb="2">
      <t>チイキ</t>
    </rPh>
    <rPh sb="2" eb="4">
      <t>シンコウ</t>
    </rPh>
    <rPh sb="4" eb="6">
      <t>キキン</t>
    </rPh>
    <phoneticPr fontId="11"/>
  </si>
  <si>
    <t>過疎地域自立促進特別事業基金</t>
    <rPh sb="0" eb="2">
      <t>カソ</t>
    </rPh>
    <rPh sb="2" eb="4">
      <t>チイキ</t>
    </rPh>
    <rPh sb="4" eb="6">
      <t>ジリツ</t>
    </rPh>
    <rPh sb="6" eb="8">
      <t>ソクシン</t>
    </rPh>
    <rPh sb="8" eb="10">
      <t>トクベツ</t>
    </rPh>
    <rPh sb="10" eb="12">
      <t>ジギョウ</t>
    </rPh>
    <rPh sb="12" eb="14">
      <t>キキン</t>
    </rPh>
    <phoneticPr fontId="11"/>
  </si>
  <si>
    <t>奨学資金貸付基金</t>
    <rPh sb="0" eb="2">
      <t>ショウガク</t>
    </rPh>
    <rPh sb="2" eb="4">
      <t>シキン</t>
    </rPh>
    <rPh sb="4" eb="6">
      <t>カシツケ</t>
    </rPh>
    <rPh sb="6" eb="8">
      <t>キキン</t>
    </rPh>
    <phoneticPr fontId="11"/>
  </si>
  <si>
    <t>森林環境譲与税基金</t>
    <rPh sb="0" eb="2">
      <t>シンリン</t>
    </rPh>
    <rPh sb="2" eb="4">
      <t>カンキョウ</t>
    </rPh>
    <rPh sb="4" eb="6">
      <t>ジョウヨ</t>
    </rPh>
    <rPh sb="6" eb="7">
      <t>ゼイ</t>
    </rPh>
    <rPh sb="7" eb="9">
      <t>キキン</t>
    </rPh>
    <phoneticPr fontId="11"/>
  </si>
  <si>
    <t>現金預金</t>
  </si>
  <si>
    <t>新型コロナ中小企業融資資金利子補給基金</t>
    <rPh sb="0" eb="2">
      <t>シンガタ</t>
    </rPh>
    <rPh sb="5" eb="7">
      <t>チュウショウ</t>
    </rPh>
    <rPh sb="7" eb="9">
      <t>キギョウ</t>
    </rPh>
    <rPh sb="9" eb="11">
      <t>ユウシ</t>
    </rPh>
    <rPh sb="11" eb="13">
      <t>シキン</t>
    </rPh>
    <rPh sb="13" eb="15">
      <t>リシ</t>
    </rPh>
    <rPh sb="15" eb="17">
      <t>ホキュウ</t>
    </rPh>
    <rPh sb="17" eb="19">
      <t>キキン</t>
    </rPh>
    <phoneticPr fontId="11"/>
  </si>
  <si>
    <t>岡本寛志地域自然資産活用整備基金積立金</t>
  </si>
  <si>
    <t>公共施設等整備基金</t>
    <rPh sb="0" eb="2">
      <t>コウキョウ</t>
    </rPh>
    <rPh sb="2" eb="4">
      <t>シセツ</t>
    </rPh>
    <rPh sb="4" eb="5">
      <t>トウ</t>
    </rPh>
    <rPh sb="5" eb="7">
      <t>セイビ</t>
    </rPh>
    <rPh sb="7" eb="9">
      <t>キキン</t>
    </rPh>
    <phoneticPr fontId="13"/>
  </si>
  <si>
    <t>【特別会計】</t>
    <rPh sb="1" eb="5">
      <t>トクベツカイケイ</t>
    </rPh>
    <phoneticPr fontId="2"/>
  </si>
  <si>
    <t>国民健康保険特別会計</t>
  </si>
  <si>
    <t>介護保険特別会計（保険事業勘定分）</t>
  </si>
  <si>
    <t>有価証券</t>
  </si>
  <si>
    <t>土地</t>
  </si>
  <si>
    <t>合計_x000d_
(貸借対照表計上額)</t>
  </si>
  <si>
    <t>小鹿野町奨学資金貸付金</t>
    <rPh sb="0" eb="4">
      <t>オガノマチ</t>
    </rPh>
    <rPh sb="4" eb="6">
      <t>ショウガク</t>
    </rPh>
    <rPh sb="6" eb="8">
      <t>シキン</t>
    </rPh>
    <rPh sb="8" eb="11">
      <t>カシツケキン</t>
    </rPh>
    <phoneticPr fontId="11"/>
  </si>
  <si>
    <t>長期貸付金</t>
  </si>
  <si>
    <t>徴収不能引当金_x000d_
計上額</t>
  </si>
  <si>
    <t>短期貸付金</t>
  </si>
  <si>
    <t>(参考)_x000d_
貸付金計</t>
  </si>
  <si>
    <t>小鹿野町地域乗合バス路線確保対策費補助金</t>
  </si>
  <si>
    <t>長期延滞債権の明細</t>
  </si>
  <si>
    <t>【未収金】</t>
  </si>
  <si>
    <t>　町民税(法人)</t>
    <rPh sb="1" eb="3">
      <t>チョウミン</t>
    </rPh>
    <rPh sb="3" eb="4">
      <t>ゼイ</t>
    </rPh>
    <rPh sb="5" eb="7">
      <t>ホウジン</t>
    </rPh>
    <phoneticPr fontId="12"/>
  </si>
  <si>
    <t>　固定資産税</t>
    <rPh sb="1" eb="3">
      <t>コテイ</t>
    </rPh>
    <rPh sb="3" eb="6">
      <t>シサンゼイ</t>
    </rPh>
    <phoneticPr fontId="12"/>
  </si>
  <si>
    <t>　軽自動車税</t>
    <rPh sb="1" eb="5">
      <t>ケイジドウシャ</t>
    </rPh>
    <rPh sb="5" eb="6">
      <t>ゼイ</t>
    </rPh>
    <phoneticPr fontId="12"/>
  </si>
  <si>
    <t>　分担金及び負担金</t>
    <rPh sb="1" eb="4">
      <t>ブンタンキン</t>
    </rPh>
    <rPh sb="4" eb="5">
      <t>オヨ</t>
    </rPh>
    <rPh sb="6" eb="9">
      <t>フタンキン</t>
    </rPh>
    <phoneticPr fontId="12"/>
  </si>
  <si>
    <t>計</t>
  </si>
  <si>
    <t>その他未収金</t>
    <rPh sb="2" eb="6">
      <t>タミシュウキン</t>
    </rPh>
    <phoneticPr fontId="12"/>
  </si>
  <si>
    <t>未収金の明細</t>
  </si>
  <si>
    <t>その他の_x000d_
金融機関</t>
  </si>
  <si>
    <t>【通常分】</t>
  </si>
  <si>
    <t>一般公共事業</t>
  </si>
  <si>
    <t>秩父広域市町村圏組合清掃費負担金</t>
  </si>
  <si>
    <t>教育・福祉施設</t>
  </si>
  <si>
    <t>減税補てん債</t>
  </si>
  <si>
    <t>ゴルフ場利用税交付金</t>
  </si>
  <si>
    <t>賞与引当金</t>
    <rPh sb="0" eb="5">
      <t>ショウヨヒキアテキン</t>
    </rPh>
    <phoneticPr fontId="2"/>
  </si>
  <si>
    <t>退職手当債</t>
  </si>
  <si>
    <t>うち1年内償還予定</t>
  </si>
  <si>
    <t>交通安全対策特別交付金</t>
  </si>
  <si>
    <t>地方公共団体_x000d_
金融機構</t>
  </si>
  <si>
    <t>市中銀行</t>
  </si>
  <si>
    <t>市場公募債</t>
  </si>
  <si>
    <t>うち共同発行債</t>
  </si>
  <si>
    <t>うち住民公募債</t>
  </si>
  <si>
    <t>←NWl国県等補助金</t>
    <rPh sb="4" eb="5">
      <t>クニ</t>
    </rPh>
    <rPh sb="5" eb="7">
      <t>ケンナド</t>
    </rPh>
    <rPh sb="7" eb="10">
      <t>ホジョキン</t>
    </rPh>
    <phoneticPr fontId="2"/>
  </si>
  <si>
    <t>1.5%以下</t>
  </si>
  <si>
    <t>1.5%超_x000d_
2.0%以下</t>
  </si>
  <si>
    <t>2.0%超_x000d_
2.5%以下</t>
  </si>
  <si>
    <t>1年超_x000d_
2年以内</t>
  </si>
  <si>
    <t>5年超_x000d_
10年以内</t>
  </si>
  <si>
    <t>10年超_x000d_
15年以内</t>
  </si>
  <si>
    <t>契約条項の概要</t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</si>
  <si>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14"/>
  </si>
  <si>
    <t>退職手当引当金</t>
    <rPh sb="0" eb="7">
      <t>タイショクテアテヒキアテキン</t>
    </rPh>
    <phoneticPr fontId="2"/>
  </si>
  <si>
    <t>本年度増加額</t>
  </si>
  <si>
    <t>本年度減少額</t>
  </si>
  <si>
    <t>目的使用</t>
  </si>
  <si>
    <t>本年度末残高</t>
  </si>
  <si>
    <t>その他の補助金等</t>
  </si>
  <si>
    <t>病院運営費補助金</t>
    <rPh sb="0" eb="2">
      <t>ビョウイン</t>
    </rPh>
    <rPh sb="2" eb="4">
      <t>ウンエイ</t>
    </rPh>
    <rPh sb="4" eb="5">
      <t>ヒ</t>
    </rPh>
    <rPh sb="5" eb="8">
      <t>ホジョキン</t>
    </rPh>
    <phoneticPr fontId="11"/>
  </si>
  <si>
    <t>浄化槽設置管理事業 企業債元利償還金分負担金</t>
  </si>
  <si>
    <t>おがニャッピーくらし応援商品券2024発行事業補助金</t>
  </si>
  <si>
    <t>退職手当組合特別負担金</t>
  </si>
  <si>
    <t>地域商社観光事業再生補助金</t>
  </si>
  <si>
    <t>各世帯</t>
    <rPh sb="0" eb="3">
      <t>カクセタイ</t>
    </rPh>
    <phoneticPr fontId="2"/>
  </si>
  <si>
    <t>小鹿野町社会福祉協議会</t>
  </si>
  <si>
    <t>浄化槽設置管理事業</t>
  </si>
  <si>
    <t>地域商社観光事業</t>
    <rPh sb="0" eb="4">
      <t>チイキショウシャ</t>
    </rPh>
    <rPh sb="4" eb="8">
      <t>カンコウジギョウ</t>
    </rPh>
    <phoneticPr fontId="2"/>
  </si>
  <si>
    <t>会計</t>
  </si>
  <si>
    <t>国県等補助金</t>
  </si>
  <si>
    <t>貸付金・基金等の増加</t>
  </si>
  <si>
    <t>町税</t>
    <rPh sb="0" eb="1">
      <t>マチ</t>
    </rPh>
    <rPh sb="1" eb="2">
      <t>ゼイ</t>
    </rPh>
    <phoneticPr fontId="2"/>
  </si>
  <si>
    <t>利子割交付金</t>
  </si>
  <si>
    <t>配当割交付金</t>
  </si>
  <si>
    <t>地方消費税交付金</t>
  </si>
  <si>
    <t>地方特例交付金</t>
  </si>
  <si>
    <t>地方交付税</t>
  </si>
  <si>
    <t>寄附金</t>
    <rPh sb="0" eb="3">
      <t>キフキン</t>
    </rPh>
    <phoneticPr fontId="2"/>
  </si>
  <si>
    <t>その他（使用料及び手数料等）</t>
    <rPh sb="2" eb="3">
      <t>ホカ</t>
    </rPh>
    <rPh sb="4" eb="6">
      <t>シヨウ</t>
    </rPh>
    <rPh sb="6" eb="7">
      <t>リョウ</t>
    </rPh>
    <rPh sb="7" eb="8">
      <t>オヨ</t>
    </rPh>
    <rPh sb="9" eb="13">
      <t>テスウリョウナド</t>
    </rPh>
    <phoneticPr fontId="2"/>
  </si>
  <si>
    <t>国庫支出金</t>
    <rPh sb="0" eb="5">
      <t>コッコシシュツキン</t>
    </rPh>
    <phoneticPr fontId="2"/>
  </si>
  <si>
    <t>県支出金</t>
    <rPh sb="0" eb="4">
      <t>ケンシシュツキン</t>
    </rPh>
    <phoneticPr fontId="2"/>
  </si>
  <si>
    <t>←NW税収等</t>
    <rPh sb="3" eb="6">
      <t>ゼイシュウトウ</t>
    </rPh>
    <phoneticPr fontId="2"/>
  </si>
  <si>
    <t>←決算統計13表普通建設事業費 都道府県支出金</t>
    <rPh sb="1" eb="5">
      <t>ケッサントウケイ</t>
    </rPh>
    <rPh sb="7" eb="8">
      <t>ヒョウ</t>
    </rPh>
    <rPh sb="8" eb="10">
      <t>フツウ</t>
    </rPh>
    <rPh sb="10" eb="12">
      <t>ケンセツ</t>
    </rPh>
    <rPh sb="12" eb="15">
      <t>ジギョウヒ</t>
    </rPh>
    <rPh sb="16" eb="20">
      <t>トドウフケン</t>
    </rPh>
    <rPh sb="20" eb="23">
      <t>シシュツキン</t>
    </rPh>
    <phoneticPr fontId="2"/>
  </si>
  <si>
    <t>有形固定資産等の増加</t>
  </si>
  <si>
    <t>要求払預金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</si>
</sst>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8" formatCode="#,##0.000000"/>
    <numFmt numFmtId="176" formatCode="#,##0;\-#,##0;&quot;-&quot;"/>
    <numFmt numFmtId="177" formatCode="_ * #,##0_ ;[Black]_ * &quot;△&quot;#,##0_ ;_ * &quot;-&quot;_ ;_ @_ "/>
  </numFmts>
  <fonts count="15">
    <font>
      <sz val="11"/>
      <color theme="1"/>
      <name val="Calibri"/>
      <family val="2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9"/>
      <color theme="1"/>
      <name val="ＭＳ Ｐゴシック"/>
      <family val="3"/>
    </font>
    <font>
      <b/>
      <sz val="18"/>
      <color theme="1"/>
      <name val="ＭＳ Ｐゴシック"/>
      <family val="3"/>
    </font>
    <font>
      <sz val="11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8"/>
      <color theme="1"/>
      <name val="ＭＳ ゴシック"/>
    </font>
    <font>
      <b/>
      <sz val="9"/>
      <color theme="1"/>
      <name val="ＭＳ Ｐゴシック"/>
      <family val="3"/>
    </font>
    <font>
      <b/>
      <sz val="10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rgb="FFFA7D00"/>
      <name val="游ゴシック"/>
      <family val="2"/>
      <scheme val="minor"/>
    </font>
    <font>
      <b/>
      <sz val="18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7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0" borderId="3" xfId="0" applyFont="1" applyBorder="1"/>
    <xf numFmtId="0" fontId="8" fillId="0" borderId="0" xfId="0" applyFont="1" applyAlignment="1">
      <alignment horizontal="left" vertical="center"/>
    </xf>
    <xf numFmtId="0" fontId="0" fillId="0" borderId="0" xfId="0"/>
    <xf numFmtId="0" fontId="7" fillId="0" borderId="2" xfId="0" applyFont="1" applyBorder="1"/>
    <xf numFmtId="3" fontId="7" fillId="0" borderId="2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3" fontId="3" fillId="0" borderId="0" xfId="3" applyNumberFormat="1" applyFont="1"/>
    <xf numFmtId="3" fontId="4" fillId="0" borderId="0" xfId="3" applyNumberFormat="1" applyFont="1" applyAlignment="1">
      <alignment vertical="center"/>
    </xf>
    <xf numFmtId="3" fontId="5" fillId="0" borderId="0" xfId="3" applyNumberFormat="1" applyFont="1"/>
    <xf numFmtId="3" fontId="9" fillId="2" borderId="1" xfId="3" applyNumberFormat="1" applyFont="1" applyFill="1" applyBorder="1" applyAlignment="1">
      <alignment horizontal="center" vertical="center"/>
    </xf>
    <xf numFmtId="3" fontId="3" fillId="0" borderId="1" xfId="3" applyNumberFormat="1" applyFont="1" applyBorder="1" applyAlignment="1">
      <alignment horizontal="left" vertical="center"/>
    </xf>
    <xf numFmtId="3" fontId="9" fillId="2" borderId="1" xfId="3" applyNumberFormat="1" applyFont="1" applyFill="1" applyBorder="1" applyAlignment="1">
      <alignment horizontal="center" vertical="center" wrapText="1"/>
    </xf>
    <xf numFmtId="176" fontId="3" fillId="0" borderId="1" xfId="3" applyNumberFormat="1" applyFont="1" applyBorder="1" applyAlignment="1">
      <alignment horizontal="right" vertical="center"/>
    </xf>
    <xf numFmtId="3" fontId="5" fillId="0" borderId="0" xfId="3" applyNumberFormat="1" applyFont="1" applyAlignment="1">
      <alignment horizontal="right"/>
    </xf>
    <xf numFmtId="3" fontId="4" fillId="0" borderId="0" xfId="3" applyNumberFormat="1" applyFont="1"/>
    <xf numFmtId="3" fontId="3" fillId="2" borderId="1" xfId="3" applyNumberFormat="1" applyFont="1" applyFill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177" fontId="3" fillId="0" borderId="1" xfId="3" applyNumberFormat="1" applyFont="1" applyBorder="1" applyAlignment="1">
      <alignment horizontal="right" vertical="center"/>
    </xf>
    <xf numFmtId="3" fontId="3" fillId="2" borderId="1" xfId="3" applyNumberFormat="1" applyFont="1" applyFill="1" applyBorder="1" applyAlignment="1">
      <alignment horizontal="center" vertical="center" wrapText="1"/>
    </xf>
    <xf numFmtId="177" fontId="3" fillId="0" borderId="1" xfId="3" applyNumberFormat="1" applyFont="1" applyBorder="1" applyAlignment="1">
      <alignment vertical="center"/>
    </xf>
    <xf numFmtId="3" fontId="3" fillId="0" borderId="1" xfId="3" applyNumberFormat="1" applyFont="1" applyBorder="1" applyAlignment="1">
      <alignment horizontal="left" vertical="center" indent="1"/>
    </xf>
    <xf numFmtId="3" fontId="3" fillId="0" borderId="6" xfId="3" applyNumberFormat="1" applyFont="1" applyBorder="1" applyAlignment="1">
      <alignment horizontal="center" vertical="center"/>
    </xf>
    <xf numFmtId="177" fontId="3" fillId="0" borderId="6" xfId="3" applyNumberFormat="1" applyFont="1" applyBorder="1" applyAlignment="1">
      <alignment horizontal="right" vertical="center"/>
    </xf>
    <xf numFmtId="178" fontId="3" fillId="0" borderId="0" xfId="3" applyNumberFormat="1" applyFont="1"/>
    <xf numFmtId="3" fontId="3" fillId="0" borderId="1" xfId="3" applyNumberFormat="1" applyFont="1" applyBorder="1"/>
    <xf numFmtId="3" fontId="3" fillId="0" borderId="7" xfId="3" applyNumberFormat="1" applyFont="1" applyBorder="1"/>
    <xf numFmtId="3" fontId="3" fillId="2" borderId="8" xfId="3" applyNumberFormat="1" applyFont="1" applyFill="1" applyBorder="1" applyAlignment="1">
      <alignment horizontal="center" vertical="center"/>
    </xf>
    <xf numFmtId="3" fontId="3" fillId="2" borderId="9" xfId="3" applyNumberFormat="1" applyFont="1" applyFill="1" applyBorder="1" applyAlignment="1">
      <alignment horizontal="center" vertical="center"/>
    </xf>
    <xf numFmtId="3" fontId="3" fillId="2" borderId="10" xfId="3" applyNumberFormat="1" applyFont="1" applyFill="1" applyBorder="1" applyAlignment="1">
      <alignment horizontal="center" vertical="center"/>
    </xf>
    <xf numFmtId="177" fontId="3" fillId="0" borderId="10" xfId="3" applyNumberFormat="1" applyFont="1" applyBorder="1" applyAlignment="1">
      <alignment horizontal="right" vertical="center"/>
    </xf>
    <xf numFmtId="177" fontId="3" fillId="0" borderId="10" xfId="3" applyNumberFormat="1" applyFont="1" applyBorder="1" applyAlignment="1">
      <alignment vertical="center"/>
    </xf>
    <xf numFmtId="3" fontId="3" fillId="2" borderId="11" xfId="3" applyNumberFormat="1" applyFont="1" applyFill="1" applyBorder="1" applyAlignment="1">
      <alignment horizontal="center" vertical="center"/>
    </xf>
    <xf numFmtId="3" fontId="3" fillId="2" borderId="7" xfId="3" applyNumberFormat="1" applyFont="1" applyFill="1" applyBorder="1" applyAlignment="1">
      <alignment horizontal="center" vertical="center"/>
    </xf>
    <xf numFmtId="10" fontId="3" fillId="0" borderId="1" xfId="1" applyNumberFormat="1" applyFont="1" applyBorder="1" applyAlignment="1">
      <alignment horizontal="right" vertical="center"/>
    </xf>
    <xf numFmtId="3" fontId="3" fillId="0" borderId="12" xfId="3" applyNumberFormat="1" applyFont="1" applyBorder="1" applyAlignment="1">
      <alignment horizontal="center" vertical="center"/>
    </xf>
    <xf numFmtId="3" fontId="3" fillId="0" borderId="2" xfId="3" applyNumberFormat="1" applyFont="1" applyBorder="1" applyAlignment="1">
      <alignment horizontal="center" vertical="center"/>
    </xf>
    <xf numFmtId="3" fontId="3" fillId="0" borderId="13" xfId="3" applyNumberFormat="1" applyFont="1" applyBorder="1" applyAlignment="1">
      <alignment horizontal="center" vertical="center"/>
    </xf>
    <xf numFmtId="3" fontId="3" fillId="0" borderId="1" xfId="3" applyNumberFormat="1" applyFont="1" applyBorder="1" applyAlignment="1">
      <alignment vertical="center"/>
    </xf>
    <xf numFmtId="3" fontId="3" fillId="0" borderId="8" xfId="3" applyNumberFormat="1" applyFont="1" applyBorder="1" applyAlignment="1">
      <alignment horizontal="left" vertical="center"/>
    </xf>
    <xf numFmtId="3" fontId="3" fillId="0" borderId="1" xfId="3" applyNumberFormat="1" applyFont="1" applyBorder="1" applyAlignment="1">
      <alignment horizontal="center" vertical="center" wrapText="1"/>
    </xf>
    <xf numFmtId="3" fontId="3" fillId="0" borderId="7" xfId="3" applyNumberFormat="1" applyFont="1" applyBorder="1" applyAlignment="1">
      <alignment horizontal="left" vertical="center"/>
    </xf>
    <xf numFmtId="3" fontId="3" fillId="0" borderId="1" xfId="3" applyNumberFormat="1" applyFont="1" applyBorder="1" applyAlignment="1">
      <alignment horizontal="right" vertical="center"/>
    </xf>
    <xf numFmtId="3" fontId="3" fillId="0" borderId="0" xfId="3" applyNumberFormat="1" applyFont="1" applyAlignment="1">
      <alignment horizontal="center"/>
    </xf>
    <xf numFmtId="3" fontId="5" fillId="0" borderId="0" xfId="3" applyNumberFormat="1" applyFont="1" applyAlignment="1">
      <alignment vertical="center"/>
    </xf>
    <xf numFmtId="3" fontId="10" fillId="2" borderId="10" xfId="3" applyNumberFormat="1" applyFont="1" applyFill="1" applyBorder="1" applyAlignment="1">
      <alignment horizontal="center" vertical="center"/>
    </xf>
    <xf numFmtId="3" fontId="10" fillId="0" borderId="14" xfId="3" applyNumberFormat="1" applyFont="1" applyBorder="1" applyAlignment="1">
      <alignment vertical="center"/>
    </xf>
    <xf numFmtId="3" fontId="10" fillId="0" borderId="10" xfId="3" applyNumberFormat="1" applyFont="1" applyBorder="1" applyAlignment="1">
      <alignment vertical="center"/>
    </xf>
    <xf numFmtId="3" fontId="10" fillId="0" borderId="10" xfId="3" applyNumberFormat="1" applyFont="1" applyBorder="1" applyAlignment="1">
      <alignment horizontal="center" vertical="center"/>
    </xf>
    <xf numFmtId="3" fontId="10" fillId="2" borderId="1" xfId="3" applyNumberFormat="1" applyFont="1" applyFill="1" applyBorder="1" applyAlignment="1">
      <alignment horizontal="center" vertical="center"/>
    </xf>
    <xf numFmtId="3" fontId="10" fillId="0" borderId="6" xfId="3" applyNumberFormat="1" applyFont="1" applyBorder="1" applyAlignment="1">
      <alignment vertical="center"/>
    </xf>
    <xf numFmtId="177" fontId="7" fillId="0" borderId="1" xfId="3" applyNumberFormat="1" applyFont="1" applyBorder="1" applyAlignment="1">
      <alignment horizontal="right" vertical="center"/>
    </xf>
    <xf numFmtId="3" fontId="5" fillId="0" borderId="0" xfId="3" applyNumberFormat="1" applyFont="1" applyAlignment="1">
      <alignment horizontal="right" vertical="center"/>
    </xf>
    <xf numFmtId="3" fontId="6" fillId="0" borderId="0" xfId="3" applyNumberFormat="1" applyFont="1"/>
    <xf numFmtId="10" fontId="3" fillId="0" borderId="1" xfId="3" applyNumberFormat="1" applyFont="1" applyBorder="1" applyAlignment="1">
      <alignment vertical="center"/>
    </xf>
    <xf numFmtId="3" fontId="3" fillId="2" borderId="10" xfId="3" applyNumberFormat="1" applyFont="1" applyFill="1" applyBorder="1" applyAlignment="1">
      <alignment horizontal="center" vertical="center" wrapText="1"/>
    </xf>
    <xf numFmtId="177" fontId="3" fillId="0" borderId="10" xfId="3" applyNumberFormat="1" applyFont="1" applyBorder="1" applyAlignment="1">
      <alignment horizontal="center" vertical="center"/>
    </xf>
    <xf numFmtId="3" fontId="3" fillId="0" borderId="1" xfId="3" applyNumberFormat="1" applyFont="1" applyBorder="1" applyAlignment="1">
      <alignment vertical="center" wrapText="1"/>
    </xf>
    <xf numFmtId="3" fontId="3" fillId="0" borderId="12" xfId="3" applyNumberFormat="1" applyFont="1" applyBorder="1" applyAlignment="1">
      <alignment vertical="center"/>
    </xf>
    <xf numFmtId="3" fontId="3" fillId="0" borderId="2" xfId="3" applyNumberFormat="1" applyFont="1" applyBorder="1" applyAlignment="1">
      <alignment vertical="center"/>
    </xf>
    <xf numFmtId="3" fontId="3" fillId="0" borderId="13" xfId="3" applyNumberFormat="1" applyFont="1" applyBorder="1" applyAlignment="1">
      <alignment vertical="center"/>
    </xf>
    <xf numFmtId="3" fontId="3" fillId="0" borderId="15" xfId="3" applyNumberFormat="1" applyFont="1" applyBorder="1" applyAlignment="1">
      <alignment horizontal="center" vertical="center"/>
    </xf>
    <xf numFmtId="38" fontId="3" fillId="0" borderId="0" xfId="2" applyFont="1" applyAlignment="1"/>
    <xf numFmtId="3" fontId="3" fillId="0" borderId="15" xfId="3" applyNumberFormat="1" applyFont="1" applyBorder="1" applyAlignment="1">
      <alignment horizontal="left" vertical="center"/>
    </xf>
  </cellXfs>
  <cellStyles count="4">
    <cellStyle name="パーセント_R06附属明細書_一般会計等" xfId="1"/>
    <cellStyle name="桁区切り_R06附属明細書_一般会計等" xfId="2"/>
    <cellStyle name="標準" xfId="0" builtinId="0"/>
    <cellStyle name="標準_R06附属明細書_一般会計等" xfId="3"/>
  </cellStyles>
  <dxfs count="60"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  <dxf>
      <numFmt numFmtId="179" formatCode="\ #,##0,;\-#,##0,;\-"/>
    </dxf>
    <dxf>
      <numFmt numFmtId="180" formatCode="#,##0;\-#,##0;\-"/>
    </dxf>
    <dxf>
      <numFmt numFmtId="181" formatCode="\ #,##0,,;\-#,##0,,;\-"/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externalLink" Target="externalLinks/externalLink1.xml" /><Relationship Id="rId22" Type="http://schemas.openxmlformats.org/officeDocument/2006/relationships/theme" Target="theme/theme1.xml" /><Relationship Id="rId23" Type="http://schemas.openxmlformats.org/officeDocument/2006/relationships/sharedStrings" Target="sharedStrings.xml" /><Relationship Id="rId24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R7\40&#36001;&#25919;&#20849;&#36890;\14&#20844;&#20250;&#35336;&#21046;&#24230;\10&#12304;10&#24180;&#12305;&#36001;&#21209;&#26360;&#39006;&#20316;&#25104;&#25903;&#25588;&#26989;&#21209;&#22996;&#35351;\&#32013;&#21697;\03%20&#38468;&#23646;&#26126;&#32048;\R06&#38468;&#23646;&#26126;&#32048;&#26360;_&#19968;&#33324;&#20250;&#35336;&#31561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設定"/>
      <sheetName val="有形固定資産の明細"/>
      <sheetName val="有形固定資産に係る行政目的別の明細"/>
      <sheetName val="投資及び出資金の明細"/>
      <sheetName val="基金の明細"/>
      <sheetName val="貸付金の明細"/>
      <sheetName val="長期延滞債権の明細"/>
      <sheetName val="未収金の明細"/>
      <sheetName val="地方債等（借入先別）の明細"/>
      <sheetName val="地方債等（利率別）の明細"/>
      <sheetName val="地方債等（返済期間別）の明細"/>
      <sheetName val="特定の契約条項が付された地方債等の概要"/>
      <sheetName val="引当金の明細"/>
      <sheetName val="補助金等の明細"/>
      <sheetName val="財源の明細"/>
      <sheetName val="財源情報の明細"/>
      <sheetName val="資金の明細"/>
    </sheetNames>
    <sheetDataSet>
      <sheetData sheetId="0">
        <row r="1">
          <cell r="B1" t="str">
            <v>小鹿野町</v>
          </cell>
        </row>
        <row r="2">
          <cell r="B2" t="str">
            <v>令和６年度</v>
          </cell>
        </row>
        <row r="3">
          <cell r="B3" t="str">
            <v>（単位：円）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67"/>
  <sheetViews>
    <sheetView workbookViewId="0"/>
  </sheetViews>
  <sheetFormatPr defaultRowHeight="11"/>
  <cols>
    <col min="1" max="1" width="33.8125" style="1" customWidth="1"/>
    <col min="2" max="2" width="18.8125" style="1" customWidth="1"/>
    <col min="3" max="3" width="8.8984375" style="1" hidden="1" customWidth="1"/>
    <col min="4" max="4" width="33.8125" style="1" customWidth="1"/>
    <col min="5" max="7" width="18.8125" style="1" customWidth="1"/>
    <col min="8" max="16384" width="8.8984375" style="1" customWidth="1"/>
  </cols>
  <sheetData>
    <row r="1" spans="1:5" ht="17" customHeight="1">
      <c r="E1" s="15" t="s">
        <v>2</v>
      </c>
    </row>
    <row r="2" spans="1:5" ht="21">
      <c r="A2" s="2" t="s">
        <v>7</v>
      </c>
      <c r="B2" s="10"/>
      <c r="C2" s="10"/>
      <c r="D2" s="10"/>
      <c r="E2" s="10"/>
    </row>
    <row r="3" spans="1:5" ht="13">
      <c r="A3" s="3" t="s">
        <v>8</v>
      </c>
      <c r="B3" s="10"/>
      <c r="C3" s="10"/>
      <c r="D3" s="10"/>
      <c r="E3" s="10"/>
    </row>
    <row r="4" spans="1:5" ht="13">
      <c r="A4" s="4" t="s">
        <v>16</v>
      </c>
    </row>
    <row r="5" spans="1:5" ht="17" customHeight="1">
      <c r="A5" s="4" t="s">
        <v>21</v>
      </c>
      <c r="E5" s="16" t="s">
        <v>12</v>
      </c>
    </row>
    <row r="6" spans="1:5" ht="27" customHeight="1">
      <c r="A6" s="5" t="s">
        <v>0</v>
      </c>
      <c r="B6" s="5" t="s">
        <v>27</v>
      </c>
      <c r="C6" s="5"/>
      <c r="D6" s="5" t="s">
        <v>0</v>
      </c>
      <c r="E6" s="5" t="s">
        <v>27</v>
      </c>
    </row>
    <row r="7" spans="1:5" ht="17" customHeight="1">
      <c r="A7" s="6" t="s">
        <v>17</v>
      </c>
      <c r="B7" s="11"/>
      <c r="C7" s="11"/>
      <c r="D7" s="6" t="s">
        <v>9</v>
      </c>
      <c r="E7" s="11"/>
    </row>
    <row r="8" spans="1:5" ht="17" customHeight="1">
      <c r="A8" s="6" t="s">
        <v>32</v>
      </c>
      <c r="B8" s="12">
        <v>20246922578</v>
      </c>
      <c r="C8" s="11"/>
      <c r="D8" s="6" t="s">
        <v>74</v>
      </c>
      <c r="E8" s="12">
        <v>7923956126</v>
      </c>
    </row>
    <row r="9" spans="1:5" ht="17" customHeight="1">
      <c r="A9" s="6" t="s">
        <v>34</v>
      </c>
      <c r="B9" s="12">
        <v>17398367529</v>
      </c>
      <c r="C9" s="11"/>
      <c r="D9" s="6" t="s">
        <v>93</v>
      </c>
      <c r="E9" s="12">
        <v>6508026157</v>
      </c>
    </row>
    <row r="10" spans="1:5" ht="17" customHeight="1">
      <c r="A10" s="6" t="s">
        <v>39</v>
      </c>
      <c r="B10" s="12">
        <v>10405131518</v>
      </c>
      <c r="C10" s="11"/>
      <c r="D10" s="6" t="s">
        <v>28</v>
      </c>
      <c r="E10" s="12">
        <v>97187769</v>
      </c>
    </row>
    <row r="11" spans="1:5" ht="17" customHeight="1">
      <c r="A11" s="6" t="s">
        <v>42</v>
      </c>
      <c r="B11" s="12">
        <v>4308404921</v>
      </c>
      <c r="C11" s="11"/>
      <c r="D11" s="6" t="s">
        <v>53</v>
      </c>
      <c r="E11" s="12">
        <v>1278117000</v>
      </c>
    </row>
    <row r="12" spans="1:5" ht="17" customHeight="1">
      <c r="A12" s="6" t="s">
        <v>46</v>
      </c>
      <c r="B12" s="12">
        <v>432731900</v>
      </c>
      <c r="C12" s="11"/>
      <c r="D12" s="6" t="s">
        <v>63</v>
      </c>
      <c r="E12" s="12" t="s">
        <v>58</v>
      </c>
    </row>
    <row r="13" spans="1:5" ht="17" customHeight="1">
      <c r="A13" s="6" t="s">
        <v>47</v>
      </c>
      <c r="B13" s="12">
        <v>13583717385</v>
      </c>
      <c r="C13" s="11"/>
      <c r="D13" s="6" t="s">
        <v>44</v>
      </c>
      <c r="E13" s="12">
        <v>40625200</v>
      </c>
    </row>
    <row r="14" spans="1:5" ht="17" customHeight="1">
      <c r="A14" s="6" t="s">
        <v>50</v>
      </c>
      <c r="B14" s="12">
        <v>-8574849651</v>
      </c>
      <c r="C14" s="11"/>
      <c r="D14" s="6" t="s">
        <v>100</v>
      </c>
      <c r="E14" s="12">
        <v>972661579</v>
      </c>
    </row>
    <row r="15" spans="1:5" ht="17" customHeight="1">
      <c r="A15" s="6" t="s">
        <v>11</v>
      </c>
      <c r="B15" s="12">
        <v>1677294290</v>
      </c>
      <c r="C15" s="11"/>
      <c r="D15" s="6" t="s">
        <v>102</v>
      </c>
      <c r="E15" s="12">
        <v>860289391</v>
      </c>
    </row>
    <row r="16" spans="1:5" ht="17" customHeight="1">
      <c r="A16" s="6" t="s">
        <v>29</v>
      </c>
      <c r="B16" s="12">
        <v>-1088583027</v>
      </c>
      <c r="C16" s="11"/>
      <c r="D16" s="6" t="s">
        <v>43</v>
      </c>
      <c r="E16" s="12">
        <v>300</v>
      </c>
    </row>
    <row r="17" spans="1:5" ht="17" customHeight="1">
      <c r="A17" s="6" t="s">
        <v>55</v>
      </c>
      <c r="B17" s="12" t="s">
        <v>58</v>
      </c>
      <c r="C17" s="11"/>
      <c r="D17" s="6" t="s">
        <v>49</v>
      </c>
      <c r="E17" s="12" t="s">
        <v>58</v>
      </c>
    </row>
    <row r="18" spans="1:5" ht="17" customHeight="1">
      <c r="A18" s="6" t="s">
        <v>62</v>
      </c>
      <c r="B18" s="12" t="s">
        <v>58</v>
      </c>
      <c r="C18" s="11"/>
      <c r="D18" s="6" t="s">
        <v>104</v>
      </c>
      <c r="E18" s="12" t="s">
        <v>58</v>
      </c>
    </row>
    <row r="19" spans="1:5" ht="17" customHeight="1">
      <c r="A19" s="6" t="s">
        <v>65</v>
      </c>
      <c r="B19" s="12" t="s">
        <v>58</v>
      </c>
      <c r="C19" s="11"/>
      <c r="D19" s="6" t="s">
        <v>105</v>
      </c>
      <c r="E19" s="12" t="s">
        <v>58</v>
      </c>
    </row>
    <row r="20" spans="1:5" ht="17" customHeight="1">
      <c r="A20" s="6" t="s">
        <v>72</v>
      </c>
      <c r="B20" s="12" t="s">
        <v>58</v>
      </c>
      <c r="C20" s="11"/>
      <c r="D20" s="6" t="s">
        <v>106</v>
      </c>
      <c r="E20" s="12">
        <v>70238229</v>
      </c>
    </row>
    <row r="21" spans="1:5" ht="17" customHeight="1">
      <c r="A21" s="6" t="s">
        <v>20</v>
      </c>
      <c r="B21" s="12" t="s">
        <v>58</v>
      </c>
      <c r="C21" s="11"/>
      <c r="D21" s="6" t="s">
        <v>108</v>
      </c>
      <c r="E21" s="12">
        <v>29684299</v>
      </c>
    </row>
    <row r="22" spans="1:5" ht="17" customHeight="1">
      <c r="A22" s="6" t="s">
        <v>76</v>
      </c>
      <c r="B22" s="12" t="s">
        <v>58</v>
      </c>
      <c r="C22" s="11"/>
      <c r="D22" s="6" t="s">
        <v>44</v>
      </c>
      <c r="E22" s="12">
        <v>12449360</v>
      </c>
    </row>
    <row r="23" spans="1:5" ht="17" customHeight="1">
      <c r="A23" s="6" t="s">
        <v>77</v>
      </c>
      <c r="B23" s="12" t="s">
        <v>58</v>
      </c>
      <c r="C23" s="11"/>
      <c r="D23" s="7" t="s">
        <v>109</v>
      </c>
      <c r="E23" s="13">
        <v>8896617705</v>
      </c>
    </row>
    <row r="24" spans="1:5" ht="17" customHeight="1">
      <c r="A24" s="6" t="s">
        <v>79</v>
      </c>
      <c r="B24" s="12" t="s">
        <v>58</v>
      </c>
      <c r="C24" s="11"/>
      <c r="D24" s="6" t="s">
        <v>110</v>
      </c>
      <c r="E24" s="11"/>
    </row>
    <row r="25" spans="1:5" ht="17" customHeight="1">
      <c r="A25" s="6" t="s">
        <v>81</v>
      </c>
      <c r="B25" s="12">
        <v>66415700</v>
      </c>
      <c r="C25" s="11"/>
      <c r="D25" s="6" t="s">
        <v>112</v>
      </c>
      <c r="E25" s="12">
        <v>22347080771</v>
      </c>
    </row>
    <row r="26" spans="1:5" ht="17" customHeight="1">
      <c r="A26" s="6" t="s">
        <v>14</v>
      </c>
      <c r="B26" s="12">
        <v>6909855987</v>
      </c>
      <c r="C26" s="11"/>
      <c r="D26" s="6" t="s">
        <v>113</v>
      </c>
      <c r="E26" s="12">
        <v>-8349400174</v>
      </c>
    </row>
    <row r="27" spans="1:5" ht="17" customHeight="1">
      <c r="A27" s="6" t="s">
        <v>42</v>
      </c>
      <c r="B27" s="12">
        <v>410632485</v>
      </c>
      <c r="C27" s="11"/>
      <c r="D27" s="11"/>
      <c r="E27" s="11"/>
    </row>
    <row r="28" spans="1:5" ht="17" customHeight="1">
      <c r="A28" s="6" t="s">
        <v>47</v>
      </c>
      <c r="B28" s="12">
        <v>16677300</v>
      </c>
      <c r="C28" s="11"/>
      <c r="D28" s="11"/>
      <c r="E28" s="11"/>
    </row>
    <row r="29" spans="1:5" ht="17" customHeight="1">
      <c r="A29" s="6" t="s">
        <v>50</v>
      </c>
      <c r="B29" s="12">
        <v>-8914718</v>
      </c>
      <c r="C29" s="11"/>
      <c r="D29" s="11"/>
      <c r="E29" s="11"/>
    </row>
    <row r="30" spans="1:5" ht="17" customHeight="1">
      <c r="A30" s="6" t="s">
        <v>11</v>
      </c>
      <c r="B30" s="12">
        <v>17816741534</v>
      </c>
      <c r="C30" s="11"/>
      <c r="D30" s="11"/>
      <c r="E30" s="11"/>
    </row>
    <row r="31" spans="1:5" ht="17" customHeight="1">
      <c r="A31" s="6" t="s">
        <v>29</v>
      </c>
      <c r="B31" s="12">
        <v>-11410938914</v>
      </c>
      <c r="C31" s="11"/>
      <c r="D31" s="11"/>
      <c r="E31" s="11"/>
    </row>
    <row r="32" spans="1:5" ht="17" customHeight="1">
      <c r="A32" s="6" t="s">
        <v>77</v>
      </c>
      <c r="B32" s="12" t="s">
        <v>58</v>
      </c>
      <c r="C32" s="11"/>
      <c r="D32" s="11"/>
      <c r="E32" s="11"/>
    </row>
    <row r="33" spans="1:5" ht="17" customHeight="1">
      <c r="A33" s="6" t="s">
        <v>79</v>
      </c>
      <c r="B33" s="12" t="s">
        <v>58</v>
      </c>
      <c r="C33" s="11"/>
      <c r="D33" s="11"/>
      <c r="E33" s="11"/>
    </row>
    <row r="34" spans="1:5" ht="17" customHeight="1">
      <c r="A34" s="6" t="s">
        <v>81</v>
      </c>
      <c r="B34" s="12">
        <v>85658300</v>
      </c>
      <c r="C34" s="11"/>
      <c r="D34" s="11"/>
      <c r="E34" s="11"/>
    </row>
    <row r="35" spans="1:5" ht="17" customHeight="1">
      <c r="A35" s="6" t="s">
        <v>84</v>
      </c>
      <c r="B35" s="12">
        <v>892644784</v>
      </c>
      <c r="C35" s="11"/>
      <c r="D35" s="11"/>
      <c r="E35" s="11"/>
    </row>
    <row r="36" spans="1:5" ht="17" customHeight="1">
      <c r="A36" s="6" t="s">
        <v>86</v>
      </c>
      <c r="B36" s="12">
        <v>-809264760</v>
      </c>
      <c r="C36" s="11"/>
      <c r="D36" s="11"/>
      <c r="E36" s="11"/>
    </row>
    <row r="37" spans="1:5" ht="17" customHeight="1">
      <c r="A37" s="6" t="s">
        <v>89</v>
      </c>
      <c r="B37" s="12">
        <v>6886662</v>
      </c>
      <c r="C37" s="11"/>
      <c r="D37" s="11"/>
      <c r="E37" s="11"/>
    </row>
    <row r="38" spans="1:5" ht="17" customHeight="1">
      <c r="A38" s="6" t="s">
        <v>91</v>
      </c>
      <c r="B38" s="12">
        <v>6886660</v>
      </c>
      <c r="C38" s="11"/>
      <c r="D38" s="11"/>
      <c r="E38" s="11"/>
    </row>
    <row r="39" spans="1:5" ht="17" customHeight="1">
      <c r="A39" s="6" t="s">
        <v>4</v>
      </c>
      <c r="B39" s="12">
        <v>2</v>
      </c>
      <c r="C39" s="11"/>
      <c r="D39" s="11"/>
      <c r="E39" s="11"/>
    </row>
    <row r="40" spans="1:5" ht="17" customHeight="1">
      <c r="A40" s="6" t="s">
        <v>3</v>
      </c>
      <c r="B40" s="12">
        <v>2841668387</v>
      </c>
      <c r="C40" s="11"/>
      <c r="D40" s="11"/>
      <c r="E40" s="11"/>
    </row>
    <row r="41" spans="1:5" ht="17" customHeight="1">
      <c r="A41" s="6" t="s">
        <v>94</v>
      </c>
      <c r="B41" s="12">
        <v>3617230437</v>
      </c>
      <c r="C41" s="11"/>
      <c r="D41" s="11"/>
      <c r="E41" s="11"/>
    </row>
    <row r="42" spans="1:5" ht="17" customHeight="1">
      <c r="A42" s="6" t="s">
        <v>48</v>
      </c>
      <c r="B42" s="12" t="s">
        <v>58</v>
      </c>
      <c r="C42" s="11"/>
      <c r="D42" s="11"/>
      <c r="E42" s="11"/>
    </row>
    <row r="43" spans="1:5" ht="17" customHeight="1">
      <c r="A43" s="6" t="s">
        <v>59</v>
      </c>
      <c r="B43" s="12">
        <v>3617230437</v>
      </c>
      <c r="C43" s="11"/>
      <c r="D43" s="11"/>
      <c r="E43" s="11"/>
    </row>
    <row r="44" spans="1:5" ht="17" customHeight="1">
      <c r="A44" s="6" t="s">
        <v>77</v>
      </c>
      <c r="B44" s="12" t="s">
        <v>58</v>
      </c>
      <c r="C44" s="11"/>
      <c r="D44" s="11"/>
      <c r="E44" s="11"/>
    </row>
    <row r="45" spans="1:5" ht="17" customHeight="1">
      <c r="A45" s="6" t="s">
        <v>87</v>
      </c>
      <c r="B45" s="12">
        <v>-2475102424</v>
      </c>
      <c r="C45" s="11"/>
      <c r="D45" s="11"/>
      <c r="E45" s="11"/>
    </row>
    <row r="46" spans="1:5" ht="17" customHeight="1">
      <c r="A46" s="6" t="s">
        <v>68</v>
      </c>
      <c r="B46" s="12">
        <v>9786796</v>
      </c>
      <c r="C46" s="11"/>
      <c r="D46" s="11"/>
      <c r="E46" s="11"/>
    </row>
    <row r="47" spans="1:5" ht="17" customHeight="1">
      <c r="A47" s="6" t="s">
        <v>18</v>
      </c>
      <c r="B47" s="12">
        <v>101897107</v>
      </c>
      <c r="C47" s="11"/>
      <c r="D47" s="11"/>
      <c r="E47" s="11"/>
    </row>
    <row r="48" spans="1:5" ht="17" customHeight="1">
      <c r="A48" s="6" t="s">
        <v>95</v>
      </c>
      <c r="B48" s="12">
        <v>1601630300</v>
      </c>
      <c r="C48" s="11"/>
      <c r="D48" s="11"/>
      <c r="E48" s="11"/>
    </row>
    <row r="49" spans="1:5" ht="17" customHeight="1">
      <c r="A49" s="6" t="s">
        <v>96</v>
      </c>
      <c r="B49" s="12" t="s">
        <v>58</v>
      </c>
      <c r="C49" s="11"/>
      <c r="D49" s="11"/>
      <c r="E49" s="11"/>
    </row>
    <row r="50" spans="1:5" ht="17" customHeight="1">
      <c r="A50" s="6" t="s">
        <v>77</v>
      </c>
      <c r="B50" s="12">
        <v>1601630300</v>
      </c>
      <c r="C50" s="11"/>
      <c r="D50" s="11"/>
      <c r="E50" s="11"/>
    </row>
    <row r="51" spans="1:5" ht="17" customHeight="1">
      <c r="A51" s="6" t="s">
        <v>4</v>
      </c>
      <c r="B51" s="12" t="s">
        <v>58</v>
      </c>
      <c r="C51" s="11"/>
      <c r="D51" s="11"/>
      <c r="E51" s="11"/>
    </row>
    <row r="52" spans="1:5" ht="17" customHeight="1">
      <c r="A52" s="6" t="s">
        <v>64</v>
      </c>
      <c r="B52" s="12">
        <v>-13773829</v>
      </c>
      <c r="C52" s="11"/>
      <c r="D52" s="11"/>
      <c r="E52" s="11"/>
    </row>
    <row r="53" spans="1:5" ht="17" customHeight="1">
      <c r="A53" s="6" t="s">
        <v>5</v>
      </c>
      <c r="B53" s="12">
        <v>2647375724</v>
      </c>
      <c r="C53" s="11"/>
      <c r="D53" s="11"/>
      <c r="E53" s="11"/>
    </row>
    <row r="54" spans="1:5" ht="17" customHeight="1">
      <c r="A54" s="6" t="s">
        <v>66</v>
      </c>
      <c r="B54" s="12">
        <v>540518016</v>
      </c>
      <c r="C54" s="11"/>
      <c r="D54" s="11"/>
      <c r="E54" s="11"/>
    </row>
    <row r="55" spans="1:5" ht="17" customHeight="1">
      <c r="A55" s="6" t="s">
        <v>1</v>
      </c>
      <c r="B55" s="12">
        <v>7272154</v>
      </c>
      <c r="C55" s="11"/>
      <c r="D55" s="11"/>
      <c r="E55" s="11"/>
    </row>
    <row r="56" spans="1:5" ht="17" customHeight="1">
      <c r="A56" s="6" t="s">
        <v>60</v>
      </c>
      <c r="B56" s="12" t="s">
        <v>58</v>
      </c>
      <c r="C56" s="11"/>
      <c r="D56" s="11"/>
      <c r="E56" s="11"/>
    </row>
    <row r="57" spans="1:5" ht="17" customHeight="1">
      <c r="A57" s="6" t="s">
        <v>24</v>
      </c>
      <c r="B57" s="12">
        <v>2100158193</v>
      </c>
      <c r="C57" s="11"/>
      <c r="D57" s="11"/>
      <c r="E57" s="11"/>
    </row>
    <row r="58" spans="1:5" ht="17" customHeight="1">
      <c r="A58" s="6" t="s">
        <v>97</v>
      </c>
      <c r="B58" s="12">
        <v>1511965383</v>
      </c>
      <c r="C58" s="11"/>
      <c r="D58" s="11"/>
      <c r="E58" s="11"/>
    </row>
    <row r="59" spans="1:5" ht="17" customHeight="1">
      <c r="A59" s="6" t="s">
        <v>36</v>
      </c>
      <c r="B59" s="12">
        <v>588192810</v>
      </c>
      <c r="C59" s="11"/>
      <c r="D59" s="11"/>
      <c r="E59" s="11"/>
    </row>
    <row r="60" spans="1:5" ht="17" customHeight="1">
      <c r="A60" s="6" t="s">
        <v>92</v>
      </c>
      <c r="B60" s="12" t="s">
        <v>58</v>
      </c>
      <c r="C60" s="11"/>
      <c r="D60" s="11"/>
      <c r="E60" s="11"/>
    </row>
    <row r="61" spans="1:5" ht="17" customHeight="1">
      <c r="A61" s="6" t="s">
        <v>44</v>
      </c>
      <c r="B61" s="12" t="s">
        <v>58</v>
      </c>
      <c r="C61" s="11"/>
      <c r="D61" s="11"/>
      <c r="E61" s="11"/>
    </row>
    <row r="62" spans="1:5" ht="17" customHeight="1">
      <c r="A62" s="6" t="s">
        <v>80</v>
      </c>
      <c r="B62" s="12">
        <v>-572639</v>
      </c>
      <c r="C62" s="11"/>
      <c r="D62" s="7" t="s">
        <v>99</v>
      </c>
      <c r="E62" s="13">
        <v>13997680597</v>
      </c>
    </row>
    <row r="63" spans="1:5" ht="17" customHeight="1">
      <c r="A63" s="7" t="s">
        <v>40</v>
      </c>
      <c r="B63" s="13">
        <v>22894298302</v>
      </c>
      <c r="C63" s="14"/>
      <c r="D63" s="7" t="s">
        <v>115</v>
      </c>
      <c r="E63" s="13">
        <v>22894298302</v>
      </c>
    </row>
    <row r="64" spans="1:5" ht="17" customHeight="1">
      <c r="A64" s="8"/>
      <c r="B64" s="8"/>
      <c r="C64" s="8"/>
      <c r="D64" s="8"/>
      <c r="E64" s="8"/>
    </row>
    <row r="65" spans="1:1">
      <c r="A65" s="9"/>
    </row>
    <row r="66" spans="1:1">
      <c r="A66" s="9"/>
    </row>
    <row r="67" spans="1:1">
      <c r="A67" s="9"/>
    </row>
  </sheetData>
  <mergeCells count="2">
    <mergeCell ref="A2:E2"/>
    <mergeCell ref="A3:E3"/>
  </mergeCells>
  <phoneticPr fontId="2" type="Hiragana"/>
  <printOptions horizontalCentered="1"/>
  <pageMargins left="0.3888888888888889" right="0.3888888888888889" top="0.3888888888888889" bottom="0.3888888888888889" header="0.19444444444444445" footer="0.19444444444444445"/>
  <pageSetup paperSize="9" fitToWidth="1" fitToHeight="1" orientation="portrait" usePrinterDefaults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">
    <pageSetUpPr fitToPage="1"/>
  </sheetPr>
  <dimension ref="A1:I6"/>
  <sheetViews>
    <sheetView topLeftCell="A3" zoomScale="80" zoomScaleNormal="80" workbookViewId="0">
      <selection activeCell="B35" sqref="B35"/>
    </sheetView>
  </sheetViews>
  <sheetFormatPr defaultColWidth="8.8984375" defaultRowHeight="10.8"/>
  <cols>
    <col min="1" max="1" width="22.8984375" style="21" customWidth="1"/>
    <col min="2" max="9" width="12.8984375" style="21" customWidth="1"/>
    <col min="10" max="16384" width="8.8984375" style="21"/>
  </cols>
  <sheetData>
    <row r="1" spans="1:9" ht="21">
      <c r="A1" s="29" t="s">
        <v>124</v>
      </c>
    </row>
    <row r="2" spans="1:9" ht="13.2">
      <c r="A2" s="23" t="str">
        <f>"自治体名："&amp;自治体名</f>
        <v>自治体名：小鹿野町</v>
      </c>
    </row>
    <row r="3" spans="1:9" ht="13.2">
      <c r="A3" s="23" t="str">
        <f>"年度："&amp;年度</f>
        <v>年度：令和６年度</v>
      </c>
    </row>
    <row r="4" spans="1:9" ht="13.2">
      <c r="I4" s="28" t="s">
        <v>12</v>
      </c>
    </row>
    <row r="5" spans="1:9" ht="37.5" customHeight="1">
      <c r="A5" s="43" t="s">
        <v>25</v>
      </c>
      <c r="B5" s="30" t="s">
        <v>371</v>
      </c>
      <c r="C5" s="33" t="s">
        <v>372</v>
      </c>
      <c r="D5" s="33" t="s">
        <v>373</v>
      </c>
      <c r="E5" s="33" t="s">
        <v>240</v>
      </c>
      <c r="F5" s="33" t="s">
        <v>153</v>
      </c>
      <c r="G5" s="33" t="s">
        <v>82</v>
      </c>
      <c r="H5" s="30" t="s">
        <v>266</v>
      </c>
      <c r="I5" s="33" t="s">
        <v>291</v>
      </c>
    </row>
    <row r="6" spans="1:9" ht="18" customHeight="1">
      <c r="A6" s="44">
        <f>SUM(B6:H6)</f>
        <v>7368315548</v>
      </c>
      <c r="B6" s="32">
        <v>7252698512</v>
      </c>
      <c r="C6" s="32">
        <v>104197036</v>
      </c>
      <c r="D6" s="32">
        <v>11420000</v>
      </c>
      <c r="E6" s="32"/>
      <c r="F6" s="32"/>
      <c r="G6" s="32"/>
      <c r="H6" s="32">
        <v>0</v>
      </c>
      <c r="I6" s="48">
        <v>6.7999999999999996e-003</v>
      </c>
    </row>
  </sheetData>
  <phoneticPr fontId="2"/>
  <conditionalFormatting sqref="A6:H6">
    <cfRule type="expression" dxfId="44" priority="1" stopIfTrue="1">
      <formula>$I$4="（単位：百万円）"</formula>
    </cfRule>
    <cfRule type="expression" dxfId="43" priority="2" stopIfTrue="1">
      <formula>$I$4="（単位：円）"</formula>
    </cfRule>
    <cfRule type="expression" dxfId="42" priority="3" stopIfTrue="1">
      <formula>$I$4="（単位：千円）"</formula>
    </cfRule>
  </conditionalFormatting>
  <dataValidations count="1">
    <dataValidation type="list" allowBlank="1" showDropDown="0" showInputMessage="1" showErrorMessage="1" sqref="I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fitToWidth="1" fitToHeight="1" orientation="landscape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3">
    <pageSetUpPr fitToPage="1"/>
  </sheetPr>
  <dimension ref="A1:G10"/>
  <sheetViews>
    <sheetView zoomScale="104" zoomScaleNormal="104" workbookViewId="0">
      <selection activeCell="B35" sqref="B35"/>
    </sheetView>
  </sheetViews>
  <sheetFormatPr defaultColWidth="8.8984375" defaultRowHeight="10.8"/>
  <cols>
    <col min="1" max="1" width="18.8984375" style="21" customWidth="1"/>
    <col min="2" max="6" width="20.8984375" style="21" customWidth="1"/>
    <col min="7" max="7" width="10.09765625" style="21" hidden="1" customWidth="1"/>
    <col min="8" max="16384" width="8.8984375" style="21"/>
  </cols>
  <sheetData>
    <row r="1" spans="1:7" ht="21">
      <c r="A1" s="29" t="s">
        <v>183</v>
      </c>
    </row>
    <row r="2" spans="1:7" ht="13.2">
      <c r="A2" s="23" t="str">
        <f>"自治体名："&amp;自治体名</f>
        <v>自治体名：小鹿野町</v>
      </c>
    </row>
    <row r="3" spans="1:7" ht="13.2">
      <c r="A3" s="23" t="str">
        <f>"年度："&amp;年度</f>
        <v>年度：令和６年度</v>
      </c>
    </row>
    <row r="4" spans="1:7" ht="13.2">
      <c r="F4" s="28" t="str">
        <f>単位</f>
        <v>（単位：円）</v>
      </c>
    </row>
    <row r="5" spans="1:7" ht="22.5" customHeight="1">
      <c r="A5" s="30" t="s">
        <v>114</v>
      </c>
      <c r="B5" s="30" t="s">
        <v>135</v>
      </c>
      <c r="C5" s="30" t="s">
        <v>380</v>
      </c>
      <c r="D5" s="30" t="s">
        <v>381</v>
      </c>
      <c r="E5" s="30"/>
      <c r="F5" s="30" t="s">
        <v>383</v>
      </c>
    </row>
    <row r="6" spans="1:7" ht="22.5" customHeight="1">
      <c r="A6" s="30"/>
      <c r="B6" s="30"/>
      <c r="C6" s="30"/>
      <c r="D6" s="30" t="s">
        <v>382</v>
      </c>
      <c r="E6" s="30" t="s">
        <v>284</v>
      </c>
      <c r="F6" s="30"/>
    </row>
    <row r="7" spans="1:7" ht="18" customHeight="1">
      <c r="A7" s="25" t="s">
        <v>378</v>
      </c>
      <c r="B7" s="32">
        <v>15831446</v>
      </c>
      <c r="C7" s="32"/>
      <c r="D7" s="32">
        <f>B7+C7-F7</f>
        <v>1484978</v>
      </c>
      <c r="E7" s="32"/>
      <c r="F7" s="32">
        <v>14346468</v>
      </c>
      <c r="G7" s="21">
        <f>B7+C7-D7</f>
        <v>14346468</v>
      </c>
    </row>
    <row r="8" spans="1:7" ht="18" customHeight="1">
      <c r="A8" s="25" t="s">
        <v>379</v>
      </c>
      <c r="B8" s="32">
        <v>1541124000</v>
      </c>
      <c r="C8" s="32"/>
      <c r="D8" s="32"/>
      <c r="E8" s="32">
        <v>263007000</v>
      </c>
      <c r="F8" s="32">
        <v>1278117000</v>
      </c>
      <c r="G8" s="21">
        <f>B8+C8-D8</f>
        <v>1541124000</v>
      </c>
    </row>
    <row r="9" spans="1:7" ht="18" customHeight="1">
      <c r="A9" s="25" t="s">
        <v>361</v>
      </c>
      <c r="B9" s="32">
        <v>107007225</v>
      </c>
      <c r="C9" s="32">
        <v>70238229</v>
      </c>
      <c r="D9" s="32">
        <f>B9</f>
        <v>107007225</v>
      </c>
      <c r="E9" s="32"/>
      <c r="F9" s="32">
        <f>B9+C9-D9-E9</f>
        <v>70238229</v>
      </c>
      <c r="G9" s="21">
        <f>B9+C9-D9</f>
        <v>70238229</v>
      </c>
    </row>
    <row r="10" spans="1:7" ht="18" customHeight="1">
      <c r="A10" s="31" t="s">
        <v>164</v>
      </c>
      <c r="B10" s="32">
        <f>SUM(B7:B9)</f>
        <v>1663962671</v>
      </c>
      <c r="C10" s="32">
        <f>SUM(C7:C9)</f>
        <v>70238229</v>
      </c>
      <c r="D10" s="32">
        <f>SUM(D7:D9)</f>
        <v>108492203</v>
      </c>
      <c r="E10" s="32">
        <f>SUM(E7:E9)</f>
        <v>263007000</v>
      </c>
      <c r="F10" s="32">
        <f>SUM(F7:F9)</f>
        <v>1362701697</v>
      </c>
      <c r="G10" s="21">
        <f>B10+C10-D10</f>
        <v>1625708697</v>
      </c>
    </row>
  </sheetData>
  <mergeCells count="5">
    <mergeCell ref="D5:E5"/>
    <mergeCell ref="A5:A6"/>
    <mergeCell ref="B5:B6"/>
    <mergeCell ref="C5:C6"/>
    <mergeCell ref="F5:F6"/>
  </mergeCells>
  <phoneticPr fontId="2"/>
  <conditionalFormatting sqref="B7:F10">
    <cfRule type="expression" dxfId="41" priority="1" stopIfTrue="1">
      <formula>$F$4="（単位：百万円）"</formula>
    </cfRule>
    <cfRule type="expression" dxfId="40" priority="2" stopIfTrue="1">
      <formula>$F$4="（単位：円）"</formula>
    </cfRule>
    <cfRule type="expression" dxfId="39" priority="3" stopIfTrue="1">
      <formula>$F$4="（単位：千円）"</formula>
    </cfRule>
  </conditionalFormatting>
  <dataValidations count="1">
    <dataValidation type="list" allowBlank="1" showDropDown="0" showInputMessage="1" showErrorMessage="1" sqref="F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fitToWidth="1" fitToHeight="1" orientation="landscape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5">
    <pageSetUpPr fitToPage="1"/>
  </sheetPr>
  <dimension ref="A1:H29"/>
  <sheetViews>
    <sheetView topLeftCell="A10" zoomScale="103" zoomScaleNormal="103" workbookViewId="0">
      <selection activeCell="B35" sqref="B35"/>
    </sheetView>
  </sheetViews>
  <sheetFormatPr defaultColWidth="8.8984375" defaultRowHeight="10.8"/>
  <cols>
    <col min="1" max="1" width="22.19921875" style="21" customWidth="1"/>
    <col min="2" max="2" width="17.69921875" style="21" customWidth="1"/>
    <col min="3" max="3" width="19.5" style="21" customWidth="1"/>
    <col min="4" max="4" width="18.5" style="21" customWidth="1"/>
    <col min="5" max="5" width="24.8984375" style="21" customWidth="1"/>
    <col min="6" max="7" width="10.5" style="21" hidden="1" customWidth="1"/>
    <col min="8" max="8" width="9.69921875" style="21" hidden="1" customWidth="1"/>
    <col min="9" max="16384" width="8.8984375" style="21"/>
  </cols>
  <sheetData>
    <row r="1" spans="1:5" ht="21">
      <c r="A1" s="29" t="s">
        <v>78</v>
      </c>
    </row>
    <row r="2" spans="1:5" ht="13.2">
      <c r="A2" s="23" t="str">
        <f>"自治体名："&amp;自治体名</f>
        <v>自治体名：小鹿野町</v>
      </c>
    </row>
    <row r="3" spans="1:5" ht="13.2">
      <c r="A3" s="23" t="str">
        <f>"年度："&amp;年度</f>
        <v>年度：令和６年度</v>
      </c>
    </row>
    <row r="4" spans="1:5" ht="13.2">
      <c r="E4" s="28" t="str">
        <f>単位</f>
        <v>（単位：円）</v>
      </c>
    </row>
    <row r="5" spans="1:5" ht="22.5" customHeight="1">
      <c r="A5" s="30" t="s">
        <v>394</v>
      </c>
      <c r="B5" s="30" t="s">
        <v>114</v>
      </c>
      <c r="C5" s="30" t="s">
        <v>15</v>
      </c>
      <c r="D5" s="30"/>
      <c r="E5" s="30" t="s">
        <v>27</v>
      </c>
    </row>
    <row r="6" spans="1:5" ht="18" customHeight="1">
      <c r="A6" s="49" t="s">
        <v>296</v>
      </c>
      <c r="B6" s="31" t="s">
        <v>141</v>
      </c>
      <c r="C6" s="53" t="s">
        <v>397</v>
      </c>
      <c r="D6" s="55"/>
      <c r="E6" s="32">
        <v>1151190134</v>
      </c>
    </row>
    <row r="7" spans="1:5" ht="18" customHeight="1">
      <c r="A7" s="50"/>
      <c r="B7" s="31"/>
      <c r="C7" s="53" t="s">
        <v>242</v>
      </c>
      <c r="D7" s="55"/>
      <c r="E7" s="56">
        <v>90916000</v>
      </c>
    </row>
    <row r="8" spans="1:5" ht="18" customHeight="1">
      <c r="A8" s="50"/>
      <c r="B8" s="31"/>
      <c r="C8" s="53" t="s">
        <v>398</v>
      </c>
      <c r="D8" s="55"/>
      <c r="E8" s="56">
        <v>509000</v>
      </c>
    </row>
    <row r="9" spans="1:5" ht="18" customHeight="1">
      <c r="A9" s="50"/>
      <c r="B9" s="31"/>
      <c r="C9" s="53" t="s">
        <v>399</v>
      </c>
      <c r="D9" s="55"/>
      <c r="E9" s="56">
        <v>9753000</v>
      </c>
    </row>
    <row r="10" spans="1:5" ht="18" customHeight="1">
      <c r="A10" s="50"/>
      <c r="B10" s="31"/>
      <c r="C10" s="53" t="s">
        <v>213</v>
      </c>
      <c r="D10" s="55"/>
      <c r="E10" s="56">
        <v>14028000</v>
      </c>
    </row>
    <row r="11" spans="1:5" ht="18" customHeight="1">
      <c r="A11" s="50"/>
      <c r="B11" s="31"/>
      <c r="C11" s="53" t="s">
        <v>231</v>
      </c>
      <c r="D11" s="55"/>
      <c r="E11" s="56">
        <v>25948000</v>
      </c>
    </row>
    <row r="12" spans="1:5" ht="18" customHeight="1">
      <c r="A12" s="50"/>
      <c r="B12" s="31"/>
      <c r="C12" s="53" t="s">
        <v>400</v>
      </c>
      <c r="D12" s="55"/>
      <c r="E12" s="56">
        <v>276955000</v>
      </c>
    </row>
    <row r="13" spans="1:5" ht="18" customHeight="1">
      <c r="A13" s="50"/>
      <c r="B13" s="31"/>
      <c r="C13" s="53" t="s">
        <v>360</v>
      </c>
      <c r="D13" s="55"/>
      <c r="E13" s="56">
        <v>4210587</v>
      </c>
    </row>
    <row r="14" spans="1:5" ht="18" customHeight="1">
      <c r="A14" s="50"/>
      <c r="B14" s="31"/>
      <c r="C14" s="53" t="s">
        <v>302</v>
      </c>
      <c r="D14" s="55"/>
      <c r="E14" s="56">
        <v>11960950</v>
      </c>
    </row>
    <row r="15" spans="1:5" ht="18" customHeight="1">
      <c r="A15" s="50"/>
      <c r="B15" s="31"/>
      <c r="C15" s="53" t="s">
        <v>401</v>
      </c>
      <c r="D15" s="55"/>
      <c r="E15" s="56">
        <v>48134000</v>
      </c>
    </row>
    <row r="16" spans="1:5" ht="18" customHeight="1">
      <c r="A16" s="50"/>
      <c r="B16" s="31"/>
      <c r="C16" s="53" t="s">
        <v>402</v>
      </c>
      <c r="D16" s="55"/>
      <c r="E16" s="56">
        <v>3480266000</v>
      </c>
    </row>
    <row r="17" spans="1:8" ht="18" customHeight="1">
      <c r="A17" s="50"/>
      <c r="B17" s="31"/>
      <c r="C17" s="53" t="s">
        <v>364</v>
      </c>
      <c r="D17" s="55"/>
      <c r="E17" s="56">
        <v>781000</v>
      </c>
    </row>
    <row r="18" spans="1:8" ht="18" customHeight="1">
      <c r="A18" s="50"/>
      <c r="B18" s="31"/>
      <c r="C18" s="53" t="s">
        <v>67</v>
      </c>
      <c r="D18" s="55"/>
      <c r="E18" s="56">
        <v>24576322</v>
      </c>
    </row>
    <row r="19" spans="1:8" ht="18" customHeight="1">
      <c r="A19" s="50"/>
      <c r="B19" s="31"/>
      <c r="C19" s="53" t="s">
        <v>403</v>
      </c>
      <c r="D19" s="55"/>
      <c r="E19" s="56">
        <v>273686042</v>
      </c>
    </row>
    <row r="20" spans="1:8" ht="18" customHeight="1">
      <c r="A20" s="50"/>
      <c r="B20" s="31"/>
      <c r="C20" s="53" t="s">
        <v>404</v>
      </c>
      <c r="D20" s="55"/>
      <c r="E20" s="56">
        <f>G21-SUM(E6:E19)</f>
        <v>25652640</v>
      </c>
    </row>
    <row r="21" spans="1:8" ht="18" customHeight="1">
      <c r="A21" s="50"/>
      <c r="B21" s="31"/>
      <c r="C21" s="31" t="s">
        <v>237</v>
      </c>
      <c r="D21" s="52"/>
      <c r="E21" s="32">
        <f>SUM(E6:E20)</f>
        <v>5438566675</v>
      </c>
      <c r="G21" s="39">
        <v>5438566675</v>
      </c>
      <c r="H21" s="21" t="s">
        <v>407</v>
      </c>
    </row>
    <row r="22" spans="1:8" ht="18" customHeight="1">
      <c r="A22" s="50"/>
      <c r="B22" s="31" t="s">
        <v>395</v>
      </c>
      <c r="C22" s="54" t="s">
        <v>52</v>
      </c>
      <c r="D22" s="25" t="s">
        <v>405</v>
      </c>
      <c r="E22" s="32">
        <f>G22</f>
        <v>23704000</v>
      </c>
      <c r="G22" s="39">
        <v>23704000</v>
      </c>
      <c r="H22" s="21" t="s">
        <v>85</v>
      </c>
    </row>
    <row r="23" spans="1:8" ht="18" customHeight="1">
      <c r="A23" s="50"/>
      <c r="B23" s="31"/>
      <c r="C23" s="31"/>
      <c r="D23" s="25" t="s">
        <v>406</v>
      </c>
      <c r="E23" s="32">
        <f>G23</f>
        <v>5839000</v>
      </c>
      <c r="G23" s="39">
        <v>5839000</v>
      </c>
      <c r="H23" s="21" t="s">
        <v>408</v>
      </c>
    </row>
    <row r="24" spans="1:8" ht="18" customHeight="1">
      <c r="A24" s="50"/>
      <c r="B24" s="31"/>
      <c r="C24" s="31"/>
      <c r="D24" s="31" t="s">
        <v>351</v>
      </c>
      <c r="E24" s="32">
        <f>E22+E23</f>
        <v>29543000</v>
      </c>
      <c r="G24" s="57"/>
    </row>
    <row r="25" spans="1:8" ht="18" customHeight="1">
      <c r="A25" s="50"/>
      <c r="B25" s="31"/>
      <c r="C25" s="54" t="s">
        <v>160</v>
      </c>
      <c r="D25" s="25" t="s">
        <v>405</v>
      </c>
      <c r="E25" s="32">
        <f>G25-E22</f>
        <v>679992596</v>
      </c>
      <c r="G25" s="39">
        <v>703696596</v>
      </c>
      <c r="H25" s="21" t="s">
        <v>144</v>
      </c>
    </row>
    <row r="26" spans="1:8" ht="18" customHeight="1">
      <c r="A26" s="50"/>
      <c r="B26" s="31"/>
      <c r="C26" s="31"/>
      <c r="D26" s="25" t="s">
        <v>406</v>
      </c>
      <c r="E26" s="32">
        <f>G26-E23</f>
        <v>364641904</v>
      </c>
      <c r="G26" s="39">
        <v>370480904</v>
      </c>
      <c r="H26" s="21" t="s">
        <v>144</v>
      </c>
    </row>
    <row r="27" spans="1:8" ht="18" customHeight="1">
      <c r="A27" s="50"/>
      <c r="B27" s="31"/>
      <c r="C27" s="31"/>
      <c r="D27" s="31" t="s">
        <v>351</v>
      </c>
      <c r="E27" s="32">
        <f>E25+E26</f>
        <v>1044634500</v>
      </c>
    </row>
    <row r="28" spans="1:8" ht="18" customHeight="1">
      <c r="A28" s="50"/>
      <c r="B28" s="52"/>
      <c r="C28" s="31" t="s">
        <v>237</v>
      </c>
      <c r="D28" s="52"/>
      <c r="E28" s="32">
        <f>E24+E27</f>
        <v>1074177500</v>
      </c>
      <c r="G28" s="39">
        <v>1074177500</v>
      </c>
      <c r="H28" s="21" t="s">
        <v>370</v>
      </c>
    </row>
    <row r="29" spans="1:8" ht="18" customHeight="1">
      <c r="A29" s="51"/>
      <c r="B29" s="31" t="s">
        <v>164</v>
      </c>
      <c r="C29" s="52"/>
      <c r="D29" s="52"/>
      <c r="E29" s="32">
        <f>E21+E28</f>
        <v>6512744175</v>
      </c>
      <c r="G29" s="39">
        <f>G21+G28</f>
        <v>6512744175</v>
      </c>
    </row>
  </sheetData>
  <mergeCells count="24"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8:D28"/>
    <mergeCell ref="B29:D29"/>
    <mergeCell ref="C22:C24"/>
    <mergeCell ref="C25:C27"/>
    <mergeCell ref="A6:A29"/>
    <mergeCell ref="B6:B21"/>
    <mergeCell ref="B22:B28"/>
  </mergeCells>
  <phoneticPr fontId="2"/>
  <conditionalFormatting sqref="E6:E29">
    <cfRule type="expression" dxfId="38" priority="4" stopIfTrue="1">
      <formula>$E$4="（単位：百万円）"</formula>
    </cfRule>
    <cfRule type="expression" dxfId="37" priority="5" stopIfTrue="1">
      <formula>$E$4="（単位：円）"</formula>
    </cfRule>
    <cfRule type="expression" dxfId="36" priority="6" stopIfTrue="1">
      <formula>$E$4="（単位：千円）"</formula>
    </cfRule>
  </conditionalFormatting>
  <dataValidations count="1">
    <dataValidation type="list" allowBlank="1" showDropDown="0" showInputMessage="1" showErrorMessage="1" sqref="E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8" fitToWidth="1" fitToHeight="1" orientation="landscape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6">
    <pageSetUpPr fitToPage="1"/>
  </sheetPr>
  <dimension ref="A1:F12"/>
  <sheetViews>
    <sheetView topLeftCell="A4" zoomScale="99" zoomScaleNormal="99" workbookViewId="0">
      <selection activeCell="B35" sqref="B35"/>
    </sheetView>
  </sheetViews>
  <sheetFormatPr defaultColWidth="8.8984375" defaultRowHeight="20.25" customHeight="1"/>
  <cols>
    <col min="1" max="1" width="23.3984375" style="23" customWidth="1"/>
    <col min="2" max="6" width="20.8984375" style="23" customWidth="1"/>
    <col min="7" max="16384" width="8.8984375" style="23"/>
  </cols>
  <sheetData>
    <row r="1" spans="1:6" s="21" customFormat="1" ht="21">
      <c r="A1" s="29" t="s">
        <v>51</v>
      </c>
    </row>
    <row r="2" spans="1:6" s="21" customFormat="1" ht="13.2">
      <c r="A2" s="23" t="str">
        <f>"自治体名："&amp;自治体名</f>
        <v>自治体名：小鹿野町</v>
      </c>
    </row>
    <row r="3" spans="1:6" s="21" customFormat="1" ht="13.2">
      <c r="A3" s="23" t="str">
        <f>"年度："&amp;年度</f>
        <v>年度：令和６年度</v>
      </c>
    </row>
    <row r="4" spans="1:6" ht="12.9" customHeight="1">
      <c r="A4" s="58"/>
      <c r="B4" s="58"/>
      <c r="C4" s="58"/>
      <c r="D4" s="58"/>
      <c r="E4" s="58"/>
      <c r="F4" s="66" t="str">
        <f>単位</f>
        <v>（単位：円）</v>
      </c>
    </row>
    <row r="5" spans="1:6" ht="20.25" customHeight="1">
      <c r="A5" s="59" t="s">
        <v>114</v>
      </c>
      <c r="B5" s="63" t="s">
        <v>27</v>
      </c>
      <c r="C5" s="63" t="s">
        <v>122</v>
      </c>
      <c r="D5" s="63"/>
      <c r="E5" s="63"/>
      <c r="F5" s="63"/>
    </row>
    <row r="6" spans="1:6" ht="20.25" customHeight="1">
      <c r="A6" s="59"/>
      <c r="B6" s="63"/>
      <c r="C6" s="63" t="s">
        <v>395</v>
      </c>
      <c r="D6" s="63" t="s">
        <v>244</v>
      </c>
      <c r="E6" s="63" t="s">
        <v>141</v>
      </c>
      <c r="F6" s="63" t="s">
        <v>284</v>
      </c>
    </row>
    <row r="7" spans="1:6" ht="20.25" customHeight="1">
      <c r="A7" s="60"/>
      <c r="B7" s="64"/>
      <c r="C7" s="64"/>
      <c r="D7" s="64"/>
      <c r="E7" s="64"/>
      <c r="F7" s="64"/>
    </row>
    <row r="8" spans="1:6" ht="20.25" customHeight="1">
      <c r="A8" s="61" t="s">
        <v>161</v>
      </c>
      <c r="B8" s="65">
        <v>6154397946</v>
      </c>
      <c r="C8" s="65">
        <f>C12-C9-C10</f>
        <v>1044634500</v>
      </c>
      <c r="D8" s="65">
        <f>D12-D9-D10</f>
        <v>370404000</v>
      </c>
      <c r="E8" s="65">
        <f>E12-E9-E10</f>
        <v>4559050081</v>
      </c>
      <c r="F8" s="65">
        <f>B8-C8-D8-E8</f>
        <v>180309365</v>
      </c>
    </row>
    <row r="9" spans="1:6" ht="20.25" customHeight="1">
      <c r="A9" s="61" t="s">
        <v>409</v>
      </c>
      <c r="B9" s="65">
        <v>383824315</v>
      </c>
      <c r="C9" s="65">
        <v>29543000</v>
      </c>
      <c r="D9" s="65">
        <v>167392000</v>
      </c>
      <c r="E9" s="65">
        <f>B9-C9-D9-F9</f>
        <v>186889315</v>
      </c>
      <c r="F9" s="65">
        <v>0</v>
      </c>
    </row>
    <row r="10" spans="1:6" ht="20.25" customHeight="1">
      <c r="A10" s="61" t="s">
        <v>396</v>
      </c>
      <c r="B10" s="65">
        <v>692627279</v>
      </c>
      <c r="C10" s="65">
        <v>0</v>
      </c>
      <c r="D10" s="65">
        <v>0</v>
      </c>
      <c r="E10" s="65">
        <f>B10-C10-D10-F10</f>
        <v>692627279</v>
      </c>
      <c r="F10" s="65">
        <v>0</v>
      </c>
    </row>
    <row r="11" spans="1:6" ht="20.25" customHeight="1">
      <c r="A11" s="61" t="s">
        <v>284</v>
      </c>
      <c r="B11" s="65">
        <v>0</v>
      </c>
      <c r="C11" s="65">
        <v>0</v>
      </c>
      <c r="D11" s="65">
        <v>0</v>
      </c>
      <c r="E11" s="65">
        <f>B11-C11-D11-F11</f>
        <v>0</v>
      </c>
      <c r="F11" s="65">
        <v>0</v>
      </c>
    </row>
    <row r="12" spans="1:6" ht="20.25" customHeight="1">
      <c r="A12" s="62" t="s">
        <v>164</v>
      </c>
      <c r="B12" s="65">
        <f>SUM(B8:B11)</f>
        <v>7230849540</v>
      </c>
      <c r="C12" s="65">
        <f>財源の明細!E28</f>
        <v>1074177500</v>
      </c>
      <c r="D12" s="65">
        <v>537796000</v>
      </c>
      <c r="E12" s="65">
        <f>財源の明細!E21</f>
        <v>5438566675</v>
      </c>
      <c r="F12" s="65">
        <f>SUM(F8:F11)</f>
        <v>180309365</v>
      </c>
    </row>
  </sheetData>
  <mergeCells count="7">
    <mergeCell ref="C5:F5"/>
    <mergeCell ref="A5:A7"/>
    <mergeCell ref="B5:B7"/>
    <mergeCell ref="C6:C7"/>
    <mergeCell ref="D6:D7"/>
    <mergeCell ref="E6:E7"/>
    <mergeCell ref="F6:F7"/>
  </mergeCells>
  <phoneticPr fontId="2"/>
  <conditionalFormatting sqref="B8:F12">
    <cfRule type="expression" dxfId="35" priority="1" stopIfTrue="1">
      <formula>$F$4="（単位：百万円）"</formula>
    </cfRule>
    <cfRule type="expression" dxfId="34" priority="2" stopIfTrue="1">
      <formula>$F$4="（単位：円）"</formula>
    </cfRule>
    <cfRule type="expression" dxfId="33" priority="3" stopIfTrue="1">
      <formula>$F$4="（単位：千円）"</formula>
    </cfRule>
  </conditionalFormatting>
  <dataValidations count="1">
    <dataValidation type="list" allowBlank="1" showDropDown="0" showInputMessage="1" showErrorMessage="1" sqref="F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fitToWidth="1" fitToHeight="1" orientation="landscape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7">
    <pageSetUpPr fitToPage="1"/>
  </sheetPr>
  <dimension ref="A1:B7"/>
  <sheetViews>
    <sheetView tabSelected="1" zoomScale="91" zoomScaleNormal="91" workbookViewId="0">
      <selection activeCell="B35" sqref="B35"/>
    </sheetView>
  </sheetViews>
  <sheetFormatPr defaultColWidth="8.8984375" defaultRowHeight="10.8"/>
  <cols>
    <col min="1" max="1" width="60.8984375" style="21" customWidth="1"/>
    <col min="2" max="2" width="40.8984375" style="21" customWidth="1"/>
    <col min="3" max="16384" width="8.8984375" style="21"/>
  </cols>
  <sheetData>
    <row r="1" spans="1:2" ht="21">
      <c r="A1" s="29" t="s">
        <v>73</v>
      </c>
    </row>
    <row r="2" spans="1:2" ht="13.2">
      <c r="A2" s="23" t="str">
        <f>"自治体名："&amp;自治体名</f>
        <v>自治体名：小鹿野町</v>
      </c>
    </row>
    <row r="3" spans="1:2" ht="13.2">
      <c r="A3" s="23" t="str">
        <f>"年度："&amp;年度</f>
        <v>年度：令和６年度</v>
      </c>
    </row>
    <row r="4" spans="1:2" ht="13.2">
      <c r="B4" s="28" t="str">
        <f>単位</f>
        <v>（単位：円）</v>
      </c>
    </row>
    <row r="5" spans="1:2" ht="22.5" customHeight="1">
      <c r="A5" s="30" t="s">
        <v>322</v>
      </c>
      <c r="B5" s="30" t="s">
        <v>383</v>
      </c>
    </row>
    <row r="6" spans="1:2" ht="18" customHeight="1">
      <c r="A6" s="25" t="s">
        <v>410</v>
      </c>
      <c r="B6" s="32">
        <v>510833717</v>
      </c>
    </row>
    <row r="7" spans="1:2" ht="18" customHeight="1">
      <c r="A7" s="31" t="s">
        <v>164</v>
      </c>
      <c r="B7" s="32">
        <f>SUM(B6:B6)</f>
        <v>510833717</v>
      </c>
    </row>
  </sheetData>
  <phoneticPr fontId="2"/>
  <conditionalFormatting sqref="B6:B7">
    <cfRule type="expression" dxfId="32" priority="1" stopIfTrue="1">
      <formula>$B$4="（単位：百万円）"</formula>
    </cfRule>
    <cfRule type="expression" dxfId="31" priority="2" stopIfTrue="1">
      <formula>$B$4="（単位：円）"</formula>
    </cfRule>
    <cfRule type="expression" dxfId="30" priority="3" stopIfTrue="1">
      <formula>$B$4="（単位：千円）"</formula>
    </cfRule>
  </conditionalFormatting>
  <dataValidations count="1">
    <dataValidation type="list" allowBlank="1" showDropDown="0" showInputMessage="1" showErrorMessage="1" sqref="B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fitToWidth="1" fitToHeight="1" orientation="landscape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pageSetUpPr fitToPage="1"/>
  </sheetPr>
  <dimension ref="A1:J23"/>
  <sheetViews>
    <sheetView zoomScale="86" zoomScaleNormal="86" workbookViewId="0">
      <selection activeCell="B35" sqref="B35"/>
    </sheetView>
  </sheetViews>
  <sheetFormatPr defaultColWidth="8.8984375" defaultRowHeight="11"/>
  <cols>
    <col min="1" max="1" width="30.8984375" style="21" customWidth="1"/>
    <col min="2" max="11" width="15.8984375" style="21" customWidth="1"/>
    <col min="12" max="16384" width="8.8984375" style="21"/>
  </cols>
  <sheetData>
    <row r="1" spans="1:10" ht="21">
      <c r="A1" s="22" t="s">
        <v>275</v>
      </c>
      <c r="B1" s="22"/>
      <c r="C1" s="22"/>
      <c r="D1" s="22"/>
      <c r="E1" s="22"/>
      <c r="F1" s="22"/>
      <c r="G1" s="22"/>
      <c r="H1" s="22"/>
      <c r="I1" s="22"/>
    </row>
    <row r="2" spans="1:10" ht="13">
      <c r="A2" s="23" t="str">
        <f>"自治体名："&amp;自治体名</f>
        <v>自治体名：小鹿野町</v>
      </c>
      <c r="B2" s="23"/>
      <c r="C2" s="23"/>
      <c r="D2" s="23"/>
      <c r="E2" s="23"/>
      <c r="F2" s="23"/>
      <c r="G2" s="23"/>
      <c r="H2" s="23"/>
      <c r="I2" s="28"/>
    </row>
    <row r="3" spans="1:10" ht="13">
      <c r="A3" s="23" t="str">
        <f>"年度："&amp;年度</f>
        <v>年度：令和６年度</v>
      </c>
      <c r="B3" s="23"/>
      <c r="C3" s="23"/>
      <c r="D3" s="23"/>
      <c r="E3" s="23"/>
      <c r="F3" s="23"/>
      <c r="G3" s="23"/>
      <c r="H3" s="23"/>
      <c r="I3" s="23"/>
    </row>
    <row r="4" spans="1:10" ht="13">
      <c r="A4" s="23"/>
      <c r="B4" s="23"/>
      <c r="C4" s="23"/>
      <c r="D4" s="23"/>
      <c r="E4" s="23"/>
      <c r="F4" s="23"/>
      <c r="G4" s="23"/>
      <c r="H4" s="23"/>
      <c r="I4" s="23"/>
      <c r="J4" s="28" t="s">
        <v>12</v>
      </c>
    </row>
    <row r="5" spans="1:10" ht="22">
      <c r="A5" s="24" t="s">
        <v>114</v>
      </c>
      <c r="B5" s="26" t="s">
        <v>6</v>
      </c>
      <c r="C5" s="24" t="s">
        <v>276</v>
      </c>
      <c r="D5" s="24" t="s">
        <v>277</v>
      </c>
      <c r="E5" s="24" t="s">
        <v>279</v>
      </c>
      <c r="F5" s="24" t="s">
        <v>281</v>
      </c>
      <c r="G5" s="24" t="s">
        <v>282</v>
      </c>
      <c r="H5" s="24" t="s">
        <v>283</v>
      </c>
      <c r="I5" s="24" t="s">
        <v>284</v>
      </c>
      <c r="J5" s="24" t="s">
        <v>164</v>
      </c>
    </row>
    <row r="6" spans="1:10">
      <c r="A6" s="25" t="s">
        <v>214</v>
      </c>
      <c r="B6" s="56">
        <v>1686325430</v>
      </c>
      <c r="C6" s="56">
        <v>3596139320</v>
      </c>
      <c r="D6" s="56">
        <v>1333844538</v>
      </c>
      <c r="E6" s="56">
        <v>35595243</v>
      </c>
      <c r="F6" s="56">
        <v>1654101798</v>
      </c>
      <c r="G6" s="56">
        <v>507341746</v>
      </c>
      <c r="H6" s="56">
        <v>1590616091</v>
      </c>
      <c r="I6" s="56">
        <v>1167352</v>
      </c>
      <c r="J6" s="56">
        <v>10405131518</v>
      </c>
    </row>
    <row r="7" spans="1:10">
      <c r="A7" s="25" t="s">
        <v>258</v>
      </c>
      <c r="B7" s="27">
        <v>1181553143</v>
      </c>
      <c r="C7" s="27">
        <v>2077486922</v>
      </c>
      <c r="D7" s="27">
        <v>439411132</v>
      </c>
      <c r="E7" s="27">
        <v>1794</v>
      </c>
      <c r="F7" s="27">
        <v>256313853</v>
      </c>
      <c r="G7" s="27">
        <v>330246938</v>
      </c>
      <c r="H7" s="27">
        <v>23391139</v>
      </c>
      <c r="I7" s="27" t="s">
        <v>58</v>
      </c>
      <c r="J7" s="56">
        <v>4308404921</v>
      </c>
    </row>
    <row r="8" spans="1:10">
      <c r="A8" s="25" t="s">
        <v>259</v>
      </c>
      <c r="B8" s="27" t="s">
        <v>58</v>
      </c>
      <c r="C8" s="27" t="s">
        <v>58</v>
      </c>
      <c r="D8" s="27" t="s">
        <v>58</v>
      </c>
      <c r="E8" s="27" t="s">
        <v>58</v>
      </c>
      <c r="F8" s="27">
        <v>432731900</v>
      </c>
      <c r="G8" s="27" t="s">
        <v>58</v>
      </c>
      <c r="H8" s="27" t="s">
        <v>58</v>
      </c>
      <c r="I8" s="27" t="s">
        <v>58</v>
      </c>
      <c r="J8" s="56">
        <v>432731900</v>
      </c>
    </row>
    <row r="9" spans="1:10">
      <c r="A9" s="25" t="s">
        <v>261</v>
      </c>
      <c r="B9" s="27">
        <v>155270200</v>
      </c>
      <c r="C9" s="27">
        <v>1455510920</v>
      </c>
      <c r="D9" s="27">
        <v>867075973</v>
      </c>
      <c r="E9" s="27">
        <v>2</v>
      </c>
      <c r="F9" s="27">
        <v>942237893</v>
      </c>
      <c r="G9" s="27">
        <v>117790648</v>
      </c>
      <c r="H9" s="27">
        <v>1469814746</v>
      </c>
      <c r="I9" s="27">
        <v>1167352</v>
      </c>
      <c r="J9" s="56">
        <v>5008867734</v>
      </c>
    </row>
    <row r="10" spans="1:10">
      <c r="A10" s="25" t="s">
        <v>177</v>
      </c>
      <c r="B10" s="27">
        <v>344202087</v>
      </c>
      <c r="C10" s="27">
        <v>42000778</v>
      </c>
      <c r="D10" s="27">
        <v>2782433</v>
      </c>
      <c r="E10" s="27">
        <v>35593447</v>
      </c>
      <c r="F10" s="27">
        <v>22818152</v>
      </c>
      <c r="G10" s="27">
        <v>59304160</v>
      </c>
      <c r="H10" s="27">
        <v>82010206</v>
      </c>
      <c r="I10" s="27" t="s">
        <v>58</v>
      </c>
      <c r="J10" s="56">
        <v>588711263</v>
      </c>
    </row>
    <row r="11" spans="1:10">
      <c r="A11" s="25" t="s">
        <v>262</v>
      </c>
      <c r="B11" s="27" t="s">
        <v>58</v>
      </c>
      <c r="C11" s="27" t="s">
        <v>58</v>
      </c>
      <c r="D11" s="27" t="s">
        <v>58</v>
      </c>
      <c r="E11" s="27" t="s">
        <v>58</v>
      </c>
      <c r="F11" s="27" t="s">
        <v>58</v>
      </c>
      <c r="G11" s="27" t="s">
        <v>58</v>
      </c>
      <c r="H11" s="27" t="s">
        <v>58</v>
      </c>
      <c r="I11" s="27" t="s">
        <v>58</v>
      </c>
      <c r="J11" s="56" t="s">
        <v>58</v>
      </c>
    </row>
    <row r="12" spans="1:10">
      <c r="A12" s="25" t="s">
        <v>98</v>
      </c>
      <c r="B12" s="27" t="s">
        <v>58</v>
      </c>
      <c r="C12" s="27" t="s">
        <v>58</v>
      </c>
      <c r="D12" s="27" t="s">
        <v>58</v>
      </c>
      <c r="E12" s="27" t="s">
        <v>58</v>
      </c>
      <c r="F12" s="27" t="s">
        <v>58</v>
      </c>
      <c r="G12" s="27" t="s">
        <v>58</v>
      </c>
      <c r="H12" s="27" t="s">
        <v>58</v>
      </c>
      <c r="I12" s="27" t="s">
        <v>58</v>
      </c>
      <c r="J12" s="56" t="s">
        <v>58</v>
      </c>
    </row>
    <row r="13" spans="1:10">
      <c r="A13" s="25" t="s">
        <v>111</v>
      </c>
      <c r="B13" s="27" t="s">
        <v>58</v>
      </c>
      <c r="C13" s="27" t="s">
        <v>58</v>
      </c>
      <c r="D13" s="27" t="s">
        <v>58</v>
      </c>
      <c r="E13" s="27" t="s">
        <v>58</v>
      </c>
      <c r="F13" s="27" t="s">
        <v>58</v>
      </c>
      <c r="G13" s="27" t="s">
        <v>58</v>
      </c>
      <c r="H13" s="27" t="s">
        <v>58</v>
      </c>
      <c r="I13" s="27" t="s">
        <v>58</v>
      </c>
      <c r="J13" s="56" t="s">
        <v>58</v>
      </c>
    </row>
    <row r="14" spans="1:10">
      <c r="A14" s="25" t="s">
        <v>263</v>
      </c>
      <c r="B14" s="27" t="s">
        <v>58</v>
      </c>
      <c r="C14" s="27" t="s">
        <v>58</v>
      </c>
      <c r="D14" s="27" t="s">
        <v>58</v>
      </c>
      <c r="E14" s="27" t="s">
        <v>58</v>
      </c>
      <c r="F14" s="27" t="s">
        <v>58</v>
      </c>
      <c r="G14" s="27" t="s">
        <v>58</v>
      </c>
      <c r="H14" s="27" t="s">
        <v>58</v>
      </c>
      <c r="I14" s="27" t="s">
        <v>58</v>
      </c>
      <c r="J14" s="56" t="s">
        <v>58</v>
      </c>
    </row>
    <row r="15" spans="1:10">
      <c r="A15" s="25" t="s">
        <v>138</v>
      </c>
      <c r="B15" s="27">
        <v>5300000</v>
      </c>
      <c r="C15" s="27">
        <v>21140700</v>
      </c>
      <c r="D15" s="27">
        <v>24575000</v>
      </c>
      <c r="E15" s="27" t="s">
        <v>58</v>
      </c>
      <c r="F15" s="27" t="s">
        <v>58</v>
      </c>
      <c r="G15" s="27" t="s">
        <v>58</v>
      </c>
      <c r="H15" s="27">
        <v>15400000</v>
      </c>
      <c r="I15" s="27" t="s">
        <v>58</v>
      </c>
      <c r="J15" s="56">
        <v>66415700</v>
      </c>
    </row>
    <row r="16" spans="1:10">
      <c r="A16" s="25" t="s">
        <v>265</v>
      </c>
      <c r="B16" s="56">
        <v>5985813720</v>
      </c>
      <c r="C16" s="56">
        <v>7856168</v>
      </c>
      <c r="D16" s="56">
        <v>6000291</v>
      </c>
      <c r="E16" s="56">
        <v>7633735</v>
      </c>
      <c r="F16" s="56">
        <v>702170889</v>
      </c>
      <c r="G16" s="56">
        <v>56005132</v>
      </c>
      <c r="H16" s="56">
        <v>107858805</v>
      </c>
      <c r="I16" s="56">
        <v>36517247</v>
      </c>
      <c r="J16" s="56">
        <v>6909855987</v>
      </c>
    </row>
    <row r="17" spans="1:10">
      <c r="A17" s="25" t="s">
        <v>258</v>
      </c>
      <c r="B17" s="27">
        <v>369009494</v>
      </c>
      <c r="C17" s="27" t="s">
        <v>58</v>
      </c>
      <c r="D17" s="27" t="s">
        <v>58</v>
      </c>
      <c r="E17" s="27" t="s">
        <v>58</v>
      </c>
      <c r="F17" s="27">
        <v>2690294</v>
      </c>
      <c r="G17" s="27">
        <v>10231497</v>
      </c>
      <c r="H17" s="27">
        <v>28701197</v>
      </c>
      <c r="I17" s="27">
        <v>3</v>
      </c>
      <c r="J17" s="56">
        <v>410632485</v>
      </c>
    </row>
    <row r="18" spans="1:10">
      <c r="A18" s="25" t="s">
        <v>261</v>
      </c>
      <c r="B18" s="27">
        <v>6717582</v>
      </c>
      <c r="C18" s="27" t="s">
        <v>58</v>
      </c>
      <c r="D18" s="27">
        <v>1045000</v>
      </c>
      <c r="E18" s="27" t="s">
        <v>58</v>
      </c>
      <c r="F18" s="27" t="s">
        <v>58</v>
      </c>
      <c r="G18" s="27" t="s">
        <v>58</v>
      </c>
      <c r="H18" s="27" t="s">
        <v>58</v>
      </c>
      <c r="I18" s="27" t="s">
        <v>58</v>
      </c>
      <c r="J18" s="56">
        <v>7762582</v>
      </c>
    </row>
    <row r="19" spans="1:10">
      <c r="A19" s="25" t="s">
        <v>177</v>
      </c>
      <c r="B19" s="27">
        <v>5527772344</v>
      </c>
      <c r="C19" s="27">
        <v>7856168</v>
      </c>
      <c r="D19" s="27">
        <v>1611291</v>
      </c>
      <c r="E19" s="27">
        <v>7633735</v>
      </c>
      <c r="F19" s="27">
        <v>699480595</v>
      </c>
      <c r="G19" s="27">
        <v>45773635</v>
      </c>
      <c r="H19" s="27">
        <v>79157608</v>
      </c>
      <c r="I19" s="27">
        <v>36517244</v>
      </c>
      <c r="J19" s="56">
        <v>6405802620</v>
      </c>
    </row>
    <row r="20" spans="1:10">
      <c r="A20" s="25" t="s">
        <v>263</v>
      </c>
      <c r="B20" s="27" t="s">
        <v>58</v>
      </c>
      <c r="C20" s="27" t="s">
        <v>58</v>
      </c>
      <c r="D20" s="27" t="s">
        <v>58</v>
      </c>
      <c r="E20" s="27" t="s">
        <v>58</v>
      </c>
      <c r="F20" s="27" t="s">
        <v>58</v>
      </c>
      <c r="G20" s="27" t="s">
        <v>58</v>
      </c>
      <c r="H20" s="27" t="s">
        <v>58</v>
      </c>
      <c r="I20" s="27" t="s">
        <v>58</v>
      </c>
      <c r="J20" s="56" t="s">
        <v>58</v>
      </c>
    </row>
    <row r="21" spans="1:10">
      <c r="A21" s="25" t="s">
        <v>138</v>
      </c>
      <c r="B21" s="27">
        <v>82314300</v>
      </c>
      <c r="C21" s="27" t="s">
        <v>58</v>
      </c>
      <c r="D21" s="27">
        <v>3344000</v>
      </c>
      <c r="E21" s="27" t="s">
        <v>58</v>
      </c>
      <c r="F21" s="27" t="s">
        <v>58</v>
      </c>
      <c r="G21" s="27" t="s">
        <v>58</v>
      </c>
      <c r="H21" s="27" t="s">
        <v>58</v>
      </c>
      <c r="I21" s="27" t="s">
        <v>58</v>
      </c>
      <c r="J21" s="56">
        <v>85658300</v>
      </c>
    </row>
    <row r="22" spans="1:10">
      <c r="A22" s="25" t="s">
        <v>267</v>
      </c>
      <c r="B22" s="27">
        <v>5703317</v>
      </c>
      <c r="C22" s="27">
        <v>5567101</v>
      </c>
      <c r="D22" s="27">
        <v>2437877</v>
      </c>
      <c r="E22" s="27" t="s">
        <v>58</v>
      </c>
      <c r="F22" s="27">
        <v>3356375</v>
      </c>
      <c r="G22" s="27">
        <v>11191157</v>
      </c>
      <c r="H22" s="27">
        <v>5980597</v>
      </c>
      <c r="I22" s="27">
        <v>49143600</v>
      </c>
      <c r="J22" s="56">
        <v>83380024</v>
      </c>
    </row>
    <row r="23" spans="1:10">
      <c r="A23" s="25" t="s">
        <v>164</v>
      </c>
      <c r="B23" s="56">
        <v>7677842467</v>
      </c>
      <c r="C23" s="56">
        <v>3609562589</v>
      </c>
      <c r="D23" s="56">
        <v>1342282706</v>
      </c>
      <c r="E23" s="56">
        <v>43228978</v>
      </c>
      <c r="F23" s="56">
        <v>2359629062</v>
      </c>
      <c r="G23" s="56">
        <v>574538035</v>
      </c>
      <c r="H23" s="56">
        <v>1704455493</v>
      </c>
      <c r="I23" s="56">
        <v>86828199</v>
      </c>
      <c r="J23" s="56">
        <v>17398367529</v>
      </c>
    </row>
  </sheetData>
  <phoneticPr fontId="2"/>
  <conditionalFormatting sqref="A6:I23">
    <cfRule type="expression" dxfId="29" priority="43" stopIfTrue="1">
      <formula>$I$4="（単位：百万円）"</formula>
    </cfRule>
    <cfRule type="expression" dxfId="28" priority="44" stopIfTrue="1">
      <formula>$I$4="（単位：円）"</formula>
    </cfRule>
    <cfRule type="expression" dxfId="27" priority="45" stopIfTrue="1">
      <formula>$I$4="（単位：千円）"</formula>
    </cfRule>
  </conditionalFormatting>
  <dataValidations count="1">
    <dataValidation type="list" allowBlank="1" showDropDown="0" showInputMessage="1" showErrorMessage="1" sqref="I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1" fitToWidth="1" fitToHeight="1" orientation="landscape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K43"/>
  <sheetViews>
    <sheetView zoomScale="91" zoomScaleNormal="91" workbookViewId="0">
      <selection activeCell="B35" sqref="B35"/>
    </sheetView>
  </sheetViews>
  <sheetFormatPr defaultColWidth="8.8984375" defaultRowHeight="11"/>
  <cols>
    <col min="1" max="1" width="56" style="21" bestFit="1" customWidth="1"/>
    <col min="2" max="11" width="15.3984375" style="21" customWidth="1"/>
    <col min="12" max="16384" width="8.8984375" style="21"/>
  </cols>
  <sheetData>
    <row r="1" spans="1:10" ht="21">
      <c r="A1" s="29" t="s">
        <v>285</v>
      </c>
    </row>
    <row r="2" spans="1:10" ht="13">
      <c r="A2" s="23" t="str">
        <f>"自治体名："&amp;自治体名</f>
        <v>自治体名：小鹿野町</v>
      </c>
    </row>
    <row r="3" spans="1:10" ht="13">
      <c r="A3" s="23" t="str">
        <f>"年度："&amp;年度</f>
        <v>年度：令和６年度</v>
      </c>
    </row>
    <row r="5" spans="1:10" ht="13">
      <c r="A5" s="67" t="s">
        <v>280</v>
      </c>
      <c r="H5" s="28" t="str">
        <f>単位</f>
        <v>（単位：円）</v>
      </c>
    </row>
    <row r="6" spans="1:10" ht="37.5" customHeight="1">
      <c r="A6" s="30" t="s">
        <v>286</v>
      </c>
      <c r="B6" s="33" t="s">
        <v>71</v>
      </c>
      <c r="C6" s="33" t="s">
        <v>300</v>
      </c>
      <c r="D6" s="33" t="s">
        <v>303</v>
      </c>
      <c r="E6" s="33" t="s">
        <v>38</v>
      </c>
      <c r="F6" s="33" t="s">
        <v>169</v>
      </c>
      <c r="G6" s="33" t="s">
        <v>310</v>
      </c>
      <c r="H6" s="33" t="s">
        <v>314</v>
      </c>
    </row>
    <row r="7" spans="1:10" ht="18" customHeight="1">
      <c r="A7" s="25" t="s">
        <v>287</v>
      </c>
      <c r="B7" s="34"/>
      <c r="C7" s="34"/>
      <c r="D7" s="34">
        <f>B7*C7</f>
        <v>0</v>
      </c>
      <c r="E7" s="34"/>
      <c r="F7" s="34">
        <f>B7*E7</f>
        <v>0</v>
      </c>
      <c r="G7" s="34">
        <f>D7-F7</f>
        <v>0</v>
      </c>
      <c r="H7" s="34">
        <f>F7</f>
        <v>0</v>
      </c>
    </row>
    <row r="8" spans="1:10" ht="18" customHeight="1">
      <c r="A8" s="25"/>
      <c r="B8" s="32"/>
      <c r="C8" s="32"/>
      <c r="D8" s="34">
        <f>B8*C8</f>
        <v>0</v>
      </c>
      <c r="E8" s="34"/>
      <c r="F8" s="34">
        <f>B8*E8</f>
        <v>0</v>
      </c>
      <c r="G8" s="34">
        <f>D8-F8</f>
        <v>0</v>
      </c>
      <c r="H8" s="34">
        <f>G8</f>
        <v>0</v>
      </c>
    </row>
    <row r="9" spans="1:10" ht="18" customHeight="1">
      <c r="A9" s="25"/>
      <c r="B9" s="32"/>
      <c r="C9" s="32"/>
      <c r="D9" s="34">
        <f>B9*C9</f>
        <v>0</v>
      </c>
      <c r="E9" s="34"/>
      <c r="F9" s="34">
        <f>B9*E9</f>
        <v>0</v>
      </c>
      <c r="G9" s="34">
        <f>D9-F9</f>
        <v>0</v>
      </c>
      <c r="H9" s="34">
        <f>G9</f>
        <v>0</v>
      </c>
    </row>
    <row r="10" spans="1:10" ht="18" customHeight="1">
      <c r="A10" s="25"/>
      <c r="B10" s="32"/>
      <c r="C10" s="32"/>
      <c r="D10" s="34">
        <f>B10*C10</f>
        <v>0</v>
      </c>
      <c r="E10" s="34"/>
      <c r="F10" s="34">
        <f>B10*E10</f>
        <v>0</v>
      </c>
      <c r="G10" s="34">
        <f>D10-F10</f>
        <v>0</v>
      </c>
      <c r="H10" s="34">
        <f>G10</f>
        <v>0</v>
      </c>
    </row>
    <row r="11" spans="1:10" ht="18" customHeight="1">
      <c r="A11" s="31" t="s">
        <v>164</v>
      </c>
      <c r="B11" s="34">
        <f t="shared" ref="B11:H11" si="0">SUM(B7:B10)</f>
        <v>0</v>
      </c>
      <c r="C11" s="34">
        <f t="shared" si="0"/>
        <v>0</v>
      </c>
      <c r="D11" s="34">
        <f t="shared" si="0"/>
        <v>0</v>
      </c>
      <c r="E11" s="34">
        <f t="shared" si="0"/>
        <v>0</v>
      </c>
      <c r="F11" s="34">
        <f t="shared" si="0"/>
        <v>0</v>
      </c>
      <c r="G11" s="34">
        <f t="shared" si="0"/>
        <v>0</v>
      </c>
      <c r="H11" s="34">
        <f t="shared" si="0"/>
        <v>0</v>
      </c>
    </row>
    <row r="13" spans="1:10" ht="13">
      <c r="A13" s="67" t="s">
        <v>288</v>
      </c>
      <c r="J13" s="28" t="str">
        <f>単位</f>
        <v>（単位：円）</v>
      </c>
    </row>
    <row r="14" spans="1:10" ht="37.5" customHeight="1">
      <c r="A14" s="30" t="s">
        <v>289</v>
      </c>
      <c r="B14" s="33" t="s">
        <v>299</v>
      </c>
      <c r="C14" s="33" t="s">
        <v>301</v>
      </c>
      <c r="D14" s="33" t="s">
        <v>306</v>
      </c>
      <c r="E14" s="33" t="s">
        <v>307</v>
      </c>
      <c r="F14" s="33" t="s">
        <v>309</v>
      </c>
      <c r="G14" s="33" t="s">
        <v>311</v>
      </c>
      <c r="H14" s="33" t="s">
        <v>316</v>
      </c>
      <c r="I14" s="33" t="s">
        <v>308</v>
      </c>
      <c r="J14" s="33" t="s">
        <v>314</v>
      </c>
    </row>
    <row r="15" spans="1:10" ht="18" customHeight="1">
      <c r="A15" s="25" t="s">
        <v>128</v>
      </c>
      <c r="B15" s="34">
        <v>2617343386</v>
      </c>
      <c r="C15" s="34">
        <v>1203388828</v>
      </c>
      <c r="D15" s="34">
        <v>1014061614</v>
      </c>
      <c r="E15" s="34">
        <f t="shared" ref="E15:E20" si="1">C15-D15</f>
        <v>189327214</v>
      </c>
      <c r="F15" s="34">
        <v>1984633640</v>
      </c>
      <c r="G15" s="68">
        <f t="shared" ref="G15:G20" si="2">IFERROR(B15/F15,0)</f>
        <v>1.318804303851264</v>
      </c>
      <c r="H15" s="34">
        <f t="shared" ref="H15:H20" si="3">ROUNDDOWN(E15*G15,0)</f>
        <v>249685544</v>
      </c>
      <c r="I15" s="34">
        <f t="shared" ref="I15:I20" si="4">IF(H15&gt;0,IF(B15*0.7&gt;H15,B15-H15,0),0)</f>
        <v>2367657842</v>
      </c>
      <c r="J15" s="34">
        <f t="shared" ref="J15:J20" si="5">B15</f>
        <v>2617343386</v>
      </c>
    </row>
    <row r="16" spans="1:10" ht="18" customHeight="1">
      <c r="A16" s="25" t="s">
        <v>290</v>
      </c>
      <c r="B16" s="32">
        <v>269665851</v>
      </c>
      <c r="C16" s="32">
        <v>651836580</v>
      </c>
      <c r="D16" s="32">
        <v>489615311</v>
      </c>
      <c r="E16" s="34">
        <f t="shared" si="1"/>
        <v>162221269</v>
      </c>
      <c r="F16" s="34">
        <v>269665851</v>
      </c>
      <c r="G16" s="68">
        <f t="shared" si="2"/>
        <v>1</v>
      </c>
      <c r="H16" s="34">
        <f t="shared" si="3"/>
        <v>162221269</v>
      </c>
      <c r="I16" s="34">
        <f t="shared" si="4"/>
        <v>107444582</v>
      </c>
      <c r="J16" s="34">
        <f t="shared" si="5"/>
        <v>269665851</v>
      </c>
    </row>
    <row r="17" spans="1:11" ht="18" customHeight="1">
      <c r="A17" s="25" t="s">
        <v>292</v>
      </c>
      <c r="B17" s="34">
        <v>700399000</v>
      </c>
      <c r="C17" s="34"/>
      <c r="D17" s="34"/>
      <c r="E17" s="34">
        <f t="shared" si="1"/>
        <v>0</v>
      </c>
      <c r="F17" s="34"/>
      <c r="G17" s="68">
        <f t="shared" si="2"/>
        <v>0</v>
      </c>
      <c r="H17" s="34">
        <f t="shared" si="3"/>
        <v>0</v>
      </c>
      <c r="I17" s="34">
        <f t="shared" si="4"/>
        <v>0</v>
      </c>
      <c r="J17" s="34">
        <f t="shared" si="5"/>
        <v>700399000</v>
      </c>
    </row>
    <row r="18" spans="1:11" ht="18" customHeight="1">
      <c r="A18" s="25"/>
      <c r="B18" s="32"/>
      <c r="C18" s="32"/>
      <c r="D18" s="32"/>
      <c r="E18" s="34">
        <f t="shared" si="1"/>
        <v>0</v>
      </c>
      <c r="F18" s="34"/>
      <c r="G18" s="68">
        <f t="shared" si="2"/>
        <v>0</v>
      </c>
      <c r="H18" s="34">
        <f t="shared" si="3"/>
        <v>0</v>
      </c>
      <c r="I18" s="34">
        <f t="shared" si="4"/>
        <v>0</v>
      </c>
      <c r="J18" s="34">
        <f t="shared" si="5"/>
        <v>0</v>
      </c>
    </row>
    <row r="19" spans="1:11" ht="18" customHeight="1">
      <c r="A19" s="25"/>
      <c r="B19" s="34"/>
      <c r="C19" s="34"/>
      <c r="D19" s="34"/>
      <c r="E19" s="34">
        <f t="shared" si="1"/>
        <v>0</v>
      </c>
      <c r="F19" s="34"/>
      <c r="G19" s="68">
        <f t="shared" si="2"/>
        <v>0</v>
      </c>
      <c r="H19" s="34">
        <f t="shared" si="3"/>
        <v>0</v>
      </c>
      <c r="I19" s="34">
        <f t="shared" si="4"/>
        <v>0</v>
      </c>
      <c r="J19" s="34">
        <f t="shared" si="5"/>
        <v>0</v>
      </c>
    </row>
    <row r="20" spans="1:11" ht="18" customHeight="1">
      <c r="A20" s="25"/>
      <c r="B20" s="32"/>
      <c r="C20" s="32"/>
      <c r="D20" s="32"/>
      <c r="E20" s="34">
        <f t="shared" si="1"/>
        <v>0</v>
      </c>
      <c r="F20" s="34"/>
      <c r="G20" s="68">
        <f t="shared" si="2"/>
        <v>0</v>
      </c>
      <c r="H20" s="34">
        <f t="shared" si="3"/>
        <v>0</v>
      </c>
      <c r="I20" s="34">
        <f t="shared" si="4"/>
        <v>0</v>
      </c>
      <c r="J20" s="34">
        <f t="shared" si="5"/>
        <v>0</v>
      </c>
    </row>
    <row r="21" spans="1:11" ht="18" customHeight="1">
      <c r="A21" s="31" t="s">
        <v>164</v>
      </c>
      <c r="B21" s="34">
        <f>SUM(B15:B20)</f>
        <v>3587408237</v>
      </c>
      <c r="C21" s="34">
        <f>SUM(C15:C20)</f>
        <v>1855225408</v>
      </c>
      <c r="D21" s="34">
        <f>SUM(D15:D20)</f>
        <v>1503676925</v>
      </c>
      <c r="E21" s="34">
        <f>SUM(E15:E20)</f>
        <v>351548483</v>
      </c>
      <c r="F21" s="34">
        <f>SUM(F15:F20)</f>
        <v>2254299491</v>
      </c>
      <c r="G21" s="56" t="s">
        <v>58</v>
      </c>
      <c r="H21" s="34">
        <f>SUM(H15:H20)</f>
        <v>411906813</v>
      </c>
      <c r="I21" s="34">
        <f>SUM(I15:I20)</f>
        <v>2475102424</v>
      </c>
      <c r="J21" s="34">
        <f>SUM(J15:J20)</f>
        <v>3587408237</v>
      </c>
    </row>
    <row r="23" spans="1:11" ht="13">
      <c r="A23" s="67" t="s">
        <v>293</v>
      </c>
      <c r="K23" s="28" t="str">
        <f>単位</f>
        <v>（単位：円）</v>
      </c>
    </row>
    <row r="24" spans="1:11" ht="37.5" customHeight="1">
      <c r="A24" s="30" t="s">
        <v>289</v>
      </c>
      <c r="B24" s="33" t="s">
        <v>278</v>
      </c>
      <c r="C24" s="33" t="s">
        <v>301</v>
      </c>
      <c r="D24" s="33" t="s">
        <v>306</v>
      </c>
      <c r="E24" s="33" t="s">
        <v>307</v>
      </c>
      <c r="F24" s="33" t="s">
        <v>309</v>
      </c>
      <c r="G24" s="33" t="s">
        <v>311</v>
      </c>
      <c r="H24" s="33" t="s">
        <v>316</v>
      </c>
      <c r="I24" s="33" t="s">
        <v>318</v>
      </c>
      <c r="J24" s="33" t="s">
        <v>319</v>
      </c>
      <c r="K24" s="33" t="s">
        <v>314</v>
      </c>
    </row>
    <row r="25" spans="1:11" ht="18" customHeight="1">
      <c r="A25" s="25" t="s">
        <v>294</v>
      </c>
      <c r="B25" s="34">
        <v>2430000</v>
      </c>
      <c r="C25" s="34">
        <v>2430000</v>
      </c>
      <c r="D25" s="34"/>
      <c r="E25" s="34">
        <f t="shared" ref="E25:E36" si="6">C25-D25</f>
        <v>2430000</v>
      </c>
      <c r="F25" s="34">
        <v>2430000</v>
      </c>
      <c r="G25" s="68">
        <f t="shared" ref="G25:G42" si="7">IFERROR(B25/F25,0)</f>
        <v>1</v>
      </c>
      <c r="H25" s="34">
        <f t="shared" ref="H25:H42" si="8">ROUNDDOWN(E25*G25,0)</f>
        <v>2430000</v>
      </c>
      <c r="I25" s="34">
        <f t="shared" ref="I25:I42" si="9">IF(H25&gt;0,IF(B25*0.7&gt;H25,B25-H25,0),0)</f>
        <v>0</v>
      </c>
      <c r="J25" s="34">
        <f t="shared" ref="J25:J42" si="10">B25-I25</f>
        <v>2430000</v>
      </c>
      <c r="K25" s="34">
        <f t="shared" ref="K25:K42" si="11">B25</f>
        <v>2430000</v>
      </c>
    </row>
    <row r="26" spans="1:11" ht="18" customHeight="1">
      <c r="A26" s="25" t="s">
        <v>220</v>
      </c>
      <c r="B26" s="34">
        <v>3322000</v>
      </c>
      <c r="C26" s="34">
        <v>3322000</v>
      </c>
      <c r="D26" s="34"/>
      <c r="E26" s="34">
        <f t="shared" si="6"/>
        <v>3322000</v>
      </c>
      <c r="F26" s="34">
        <v>3322000</v>
      </c>
      <c r="G26" s="68">
        <f t="shared" si="7"/>
        <v>1</v>
      </c>
      <c r="H26" s="34">
        <f t="shared" si="8"/>
        <v>3322000</v>
      </c>
      <c r="I26" s="34">
        <f t="shared" si="9"/>
        <v>0</v>
      </c>
      <c r="J26" s="34">
        <f t="shared" si="10"/>
        <v>3322000</v>
      </c>
      <c r="K26" s="34">
        <f t="shared" si="11"/>
        <v>3322000</v>
      </c>
    </row>
    <row r="27" spans="1:11" ht="18" customHeight="1">
      <c r="A27" s="25" t="s">
        <v>295</v>
      </c>
      <c r="B27" s="34">
        <v>8500000</v>
      </c>
      <c r="C27" s="34">
        <v>8500000</v>
      </c>
      <c r="D27" s="34"/>
      <c r="E27" s="34">
        <f t="shared" si="6"/>
        <v>8500000</v>
      </c>
      <c r="F27" s="34">
        <v>8500000</v>
      </c>
      <c r="G27" s="68">
        <f t="shared" si="7"/>
        <v>1</v>
      </c>
      <c r="H27" s="34">
        <f t="shared" si="8"/>
        <v>8500000</v>
      </c>
      <c r="I27" s="34">
        <f t="shared" si="9"/>
        <v>0</v>
      </c>
      <c r="J27" s="34">
        <f t="shared" si="10"/>
        <v>8500000</v>
      </c>
      <c r="K27" s="34">
        <f t="shared" si="11"/>
        <v>8500000</v>
      </c>
    </row>
    <row r="28" spans="1:11" ht="18" customHeight="1">
      <c r="A28" s="25" t="s">
        <v>264</v>
      </c>
      <c r="B28" s="34">
        <v>2180000</v>
      </c>
      <c r="C28" s="34">
        <v>2180000</v>
      </c>
      <c r="D28" s="34"/>
      <c r="E28" s="34">
        <f t="shared" si="6"/>
        <v>2180000</v>
      </c>
      <c r="F28" s="34">
        <v>2180000</v>
      </c>
      <c r="G28" s="68">
        <f t="shared" si="7"/>
        <v>1</v>
      </c>
      <c r="H28" s="34">
        <f t="shared" si="8"/>
        <v>2180000</v>
      </c>
      <c r="I28" s="34">
        <f t="shared" si="9"/>
        <v>0</v>
      </c>
      <c r="J28" s="34">
        <f t="shared" si="10"/>
        <v>2180000</v>
      </c>
      <c r="K28" s="34">
        <f t="shared" si="11"/>
        <v>2180000</v>
      </c>
    </row>
    <row r="29" spans="1:11" ht="18" customHeight="1">
      <c r="A29" s="25" t="s">
        <v>297</v>
      </c>
      <c r="B29" s="34">
        <v>1199000</v>
      </c>
      <c r="C29" s="34">
        <v>1199000</v>
      </c>
      <c r="D29" s="34"/>
      <c r="E29" s="34">
        <f t="shared" si="6"/>
        <v>1199000</v>
      </c>
      <c r="F29" s="34">
        <v>1199000</v>
      </c>
      <c r="G29" s="68">
        <f t="shared" si="7"/>
        <v>1</v>
      </c>
      <c r="H29" s="34">
        <f t="shared" si="8"/>
        <v>1199000</v>
      </c>
      <c r="I29" s="34">
        <f t="shared" si="9"/>
        <v>0</v>
      </c>
      <c r="J29" s="34">
        <f t="shared" si="10"/>
        <v>1199000</v>
      </c>
      <c r="K29" s="34">
        <f t="shared" si="11"/>
        <v>1199000</v>
      </c>
    </row>
    <row r="30" spans="1:11" ht="18" customHeight="1">
      <c r="A30" s="25" t="s">
        <v>248</v>
      </c>
      <c r="B30" s="34">
        <v>304000</v>
      </c>
      <c r="C30" s="34">
        <v>304000</v>
      </c>
      <c r="D30" s="34"/>
      <c r="E30" s="34">
        <f t="shared" si="6"/>
        <v>304000</v>
      </c>
      <c r="F30" s="34">
        <v>304000</v>
      </c>
      <c r="G30" s="68">
        <f t="shared" si="7"/>
        <v>1</v>
      </c>
      <c r="H30" s="34">
        <f t="shared" si="8"/>
        <v>304000</v>
      </c>
      <c r="I30" s="34">
        <f t="shared" si="9"/>
        <v>0</v>
      </c>
      <c r="J30" s="34">
        <f t="shared" si="10"/>
        <v>304000</v>
      </c>
      <c r="K30" s="34">
        <f t="shared" si="11"/>
        <v>304000</v>
      </c>
    </row>
    <row r="31" spans="1:11" ht="18" customHeight="1">
      <c r="A31" s="25" t="s">
        <v>298</v>
      </c>
      <c r="B31" s="34">
        <v>150000</v>
      </c>
      <c r="C31" s="34">
        <v>150000</v>
      </c>
      <c r="D31" s="34"/>
      <c r="E31" s="34">
        <f t="shared" si="6"/>
        <v>150000</v>
      </c>
      <c r="F31" s="34">
        <v>150000</v>
      </c>
      <c r="G31" s="68">
        <f t="shared" si="7"/>
        <v>1</v>
      </c>
      <c r="H31" s="34">
        <f t="shared" si="8"/>
        <v>150000</v>
      </c>
      <c r="I31" s="34">
        <f t="shared" si="9"/>
        <v>0</v>
      </c>
      <c r="J31" s="34">
        <f t="shared" si="10"/>
        <v>150000</v>
      </c>
      <c r="K31" s="34">
        <f t="shared" si="11"/>
        <v>150000</v>
      </c>
    </row>
    <row r="32" spans="1:11" ht="18" customHeight="1">
      <c r="A32" s="25" t="s">
        <v>170</v>
      </c>
      <c r="B32" s="34">
        <v>1037200</v>
      </c>
      <c r="C32" s="34">
        <v>1037200</v>
      </c>
      <c r="D32" s="34"/>
      <c r="E32" s="34">
        <f t="shared" si="6"/>
        <v>1037200</v>
      </c>
      <c r="F32" s="34">
        <v>1037200</v>
      </c>
      <c r="G32" s="68">
        <f t="shared" si="7"/>
        <v>1</v>
      </c>
      <c r="H32" s="34">
        <f t="shared" si="8"/>
        <v>1037200</v>
      </c>
      <c r="I32" s="34">
        <f t="shared" si="9"/>
        <v>0</v>
      </c>
      <c r="J32" s="34">
        <f t="shared" si="10"/>
        <v>1037200</v>
      </c>
      <c r="K32" s="34">
        <f t="shared" si="11"/>
        <v>1037200</v>
      </c>
    </row>
    <row r="33" spans="1:11" ht="18" customHeight="1">
      <c r="A33" s="25" t="s">
        <v>187</v>
      </c>
      <c r="B33" s="34">
        <v>800000</v>
      </c>
      <c r="C33" s="34">
        <v>800000</v>
      </c>
      <c r="D33" s="34"/>
      <c r="E33" s="34">
        <f t="shared" si="6"/>
        <v>800000</v>
      </c>
      <c r="F33" s="34">
        <v>800000</v>
      </c>
      <c r="G33" s="68">
        <f t="shared" si="7"/>
        <v>1</v>
      </c>
      <c r="H33" s="34">
        <f t="shared" si="8"/>
        <v>800000</v>
      </c>
      <c r="I33" s="34">
        <f t="shared" si="9"/>
        <v>0</v>
      </c>
      <c r="J33" s="34">
        <f t="shared" si="10"/>
        <v>800000</v>
      </c>
      <c r="K33" s="34">
        <f t="shared" si="11"/>
        <v>800000</v>
      </c>
    </row>
    <row r="34" spans="1:11" ht="18" customHeight="1">
      <c r="A34" s="25" t="s">
        <v>151</v>
      </c>
      <c r="B34" s="34">
        <v>9900000</v>
      </c>
      <c r="C34" s="34">
        <v>9900000</v>
      </c>
      <c r="D34" s="34"/>
      <c r="E34" s="34">
        <f t="shared" si="6"/>
        <v>9900000</v>
      </c>
      <c r="F34" s="34">
        <v>9900000</v>
      </c>
      <c r="G34" s="68">
        <f t="shared" si="7"/>
        <v>1</v>
      </c>
      <c r="H34" s="34">
        <f t="shared" si="8"/>
        <v>9900000</v>
      </c>
      <c r="I34" s="34">
        <f t="shared" si="9"/>
        <v>0</v>
      </c>
      <c r="J34" s="34">
        <f t="shared" si="10"/>
        <v>9900000</v>
      </c>
      <c r="K34" s="34">
        <f t="shared" si="11"/>
        <v>9900000</v>
      </c>
    </row>
    <row r="35" spans="1:11" ht="18" hidden="1" customHeight="1">
      <c r="A35" s="25"/>
      <c r="B35" s="34"/>
      <c r="C35" s="34"/>
      <c r="D35" s="34"/>
      <c r="E35" s="34">
        <f t="shared" si="6"/>
        <v>0</v>
      </c>
      <c r="F35" s="34"/>
      <c r="G35" s="68">
        <f t="shared" si="7"/>
        <v>0</v>
      </c>
      <c r="H35" s="34">
        <f t="shared" si="8"/>
        <v>0</v>
      </c>
      <c r="I35" s="34">
        <f t="shared" si="9"/>
        <v>0</v>
      </c>
      <c r="J35" s="34">
        <f t="shared" si="10"/>
        <v>0</v>
      </c>
      <c r="K35" s="34">
        <f t="shared" si="11"/>
        <v>0</v>
      </c>
    </row>
    <row r="36" spans="1:11" ht="18" hidden="1" customHeight="1">
      <c r="A36" s="25"/>
      <c r="B36" s="34"/>
      <c r="C36" s="34"/>
      <c r="D36" s="34"/>
      <c r="E36" s="34">
        <f t="shared" si="6"/>
        <v>0</v>
      </c>
      <c r="F36" s="34"/>
      <c r="G36" s="68">
        <f t="shared" si="7"/>
        <v>0</v>
      </c>
      <c r="H36" s="34">
        <f t="shared" si="8"/>
        <v>0</v>
      </c>
      <c r="I36" s="34">
        <f t="shared" si="9"/>
        <v>0</v>
      </c>
      <c r="J36" s="34">
        <f t="shared" si="10"/>
        <v>0</v>
      </c>
      <c r="K36" s="34">
        <f t="shared" si="11"/>
        <v>0</v>
      </c>
    </row>
    <row r="37" spans="1:11" ht="18" hidden="1" customHeight="1">
      <c r="A37" s="25"/>
      <c r="B37" s="34"/>
      <c r="C37" s="34"/>
      <c r="D37" s="34"/>
      <c r="E37" s="34"/>
      <c r="F37" s="34"/>
      <c r="G37" s="68">
        <f t="shared" si="7"/>
        <v>0</v>
      </c>
      <c r="H37" s="34">
        <f t="shared" si="8"/>
        <v>0</v>
      </c>
      <c r="I37" s="34">
        <f t="shared" si="9"/>
        <v>0</v>
      </c>
      <c r="J37" s="34">
        <f t="shared" si="10"/>
        <v>0</v>
      </c>
      <c r="K37" s="34">
        <f t="shared" si="11"/>
        <v>0</v>
      </c>
    </row>
    <row r="38" spans="1:11" ht="18" hidden="1" customHeight="1">
      <c r="A38" s="25"/>
      <c r="B38" s="34"/>
      <c r="C38" s="34"/>
      <c r="D38" s="34"/>
      <c r="E38" s="34">
        <f>C38-D38</f>
        <v>0</v>
      </c>
      <c r="F38" s="34"/>
      <c r="G38" s="68">
        <f t="shared" si="7"/>
        <v>0</v>
      </c>
      <c r="H38" s="34">
        <f t="shared" si="8"/>
        <v>0</v>
      </c>
      <c r="I38" s="34">
        <f t="shared" si="9"/>
        <v>0</v>
      </c>
      <c r="J38" s="34">
        <f t="shared" si="10"/>
        <v>0</v>
      </c>
      <c r="K38" s="34">
        <f t="shared" si="11"/>
        <v>0</v>
      </c>
    </row>
    <row r="39" spans="1:11" ht="18" hidden="1" customHeight="1">
      <c r="A39" s="25"/>
      <c r="B39" s="34"/>
      <c r="C39" s="34"/>
      <c r="D39" s="34"/>
      <c r="E39" s="34">
        <f>C39-D39</f>
        <v>0</v>
      </c>
      <c r="F39" s="34"/>
      <c r="G39" s="68">
        <f t="shared" si="7"/>
        <v>0</v>
      </c>
      <c r="H39" s="34">
        <f t="shared" si="8"/>
        <v>0</v>
      </c>
      <c r="I39" s="34">
        <f t="shared" si="9"/>
        <v>0</v>
      </c>
      <c r="J39" s="34">
        <f t="shared" si="10"/>
        <v>0</v>
      </c>
      <c r="K39" s="34">
        <f t="shared" si="11"/>
        <v>0</v>
      </c>
    </row>
    <row r="40" spans="1:11" ht="18" hidden="1" customHeight="1">
      <c r="A40" s="25"/>
      <c r="B40" s="34"/>
      <c r="C40" s="34"/>
      <c r="D40" s="34"/>
      <c r="E40" s="34">
        <f>C40-D40</f>
        <v>0</v>
      </c>
      <c r="F40" s="34"/>
      <c r="G40" s="68">
        <f t="shared" si="7"/>
        <v>0</v>
      </c>
      <c r="H40" s="34">
        <f t="shared" si="8"/>
        <v>0</v>
      </c>
      <c r="I40" s="34">
        <f t="shared" si="9"/>
        <v>0</v>
      </c>
      <c r="J40" s="34">
        <f t="shared" si="10"/>
        <v>0</v>
      </c>
      <c r="K40" s="34">
        <f t="shared" si="11"/>
        <v>0</v>
      </c>
    </row>
    <row r="41" spans="1:11" ht="18" hidden="1" customHeight="1">
      <c r="A41" s="25"/>
      <c r="B41" s="34"/>
      <c r="C41" s="34"/>
      <c r="D41" s="34"/>
      <c r="E41" s="34">
        <f>C41-D41</f>
        <v>0</v>
      </c>
      <c r="F41" s="34"/>
      <c r="G41" s="68">
        <f t="shared" si="7"/>
        <v>0</v>
      </c>
      <c r="H41" s="34">
        <f t="shared" si="8"/>
        <v>0</v>
      </c>
      <c r="I41" s="34">
        <f t="shared" si="9"/>
        <v>0</v>
      </c>
      <c r="J41" s="34">
        <f t="shared" si="10"/>
        <v>0</v>
      </c>
      <c r="K41" s="34">
        <f t="shared" si="11"/>
        <v>0</v>
      </c>
    </row>
    <row r="42" spans="1:11" ht="18" hidden="1" customHeight="1">
      <c r="A42" s="25"/>
      <c r="B42" s="34"/>
      <c r="C42" s="34"/>
      <c r="D42" s="34"/>
      <c r="E42" s="34">
        <f>C42-D42</f>
        <v>0</v>
      </c>
      <c r="F42" s="34"/>
      <c r="G42" s="68">
        <f t="shared" si="7"/>
        <v>0</v>
      </c>
      <c r="H42" s="34">
        <f t="shared" si="8"/>
        <v>0</v>
      </c>
      <c r="I42" s="34">
        <f t="shared" si="9"/>
        <v>0</v>
      </c>
      <c r="J42" s="34">
        <f t="shared" si="10"/>
        <v>0</v>
      </c>
      <c r="K42" s="34">
        <f t="shared" si="11"/>
        <v>0</v>
      </c>
    </row>
    <row r="43" spans="1:11" ht="18" customHeight="1">
      <c r="A43" s="31" t="s">
        <v>164</v>
      </c>
      <c r="B43" s="32">
        <f>SUM(B25:B42)</f>
        <v>29822200</v>
      </c>
      <c r="C43" s="32">
        <f>SUM(C25:C42)</f>
        <v>29822200</v>
      </c>
      <c r="D43" s="32">
        <f>SUM(D25:D42)</f>
        <v>0</v>
      </c>
      <c r="E43" s="32">
        <f>SUM(E25:E42)</f>
        <v>29822200</v>
      </c>
      <c r="F43" s="32">
        <f>SUM(F25:F42)</f>
        <v>29822200</v>
      </c>
      <c r="G43" s="56" t="s">
        <v>58</v>
      </c>
      <c r="H43" s="32">
        <f>SUM(H25:H42)</f>
        <v>29822200</v>
      </c>
      <c r="I43" s="32">
        <f>SUM(I25:I42)</f>
        <v>0</v>
      </c>
      <c r="J43" s="32">
        <f>SUM(J25:J42)</f>
        <v>29822200</v>
      </c>
      <c r="K43" s="32">
        <f>SUM(K25:K42)</f>
        <v>29822200</v>
      </c>
    </row>
  </sheetData>
  <phoneticPr fontId="2"/>
  <conditionalFormatting sqref="B15:F21 H15:J21">
    <cfRule type="expression" dxfId="26" priority="1" stopIfTrue="1">
      <formula>$J$13="（単位：百万円）"</formula>
    </cfRule>
    <cfRule type="expression" dxfId="25" priority="2" stopIfTrue="1">
      <formula>$J$13="（単位：円）"</formula>
    </cfRule>
    <cfRule type="expression" dxfId="24" priority="3" stopIfTrue="1">
      <formula>$J$13="（単位：千円）"</formula>
    </cfRule>
  </conditionalFormatting>
  <conditionalFormatting sqref="B25:F43 H25:K43">
    <cfRule type="expression" dxfId="23" priority="13" stopIfTrue="1">
      <formula>$K$23="（単位：百万円）"</formula>
    </cfRule>
    <cfRule type="expression" dxfId="22" priority="14" stopIfTrue="1">
      <formula>$K$23="（単位：円）"</formula>
    </cfRule>
    <cfRule type="expression" dxfId="21" priority="15" stopIfTrue="1">
      <formula>$K$23="（単位：千円）"</formula>
    </cfRule>
  </conditionalFormatting>
  <conditionalFormatting sqref="B7:H11">
    <cfRule type="expression" dxfId="20" priority="40" stopIfTrue="1">
      <formula>$H$5="（単位：百万円）"</formula>
    </cfRule>
    <cfRule type="expression" dxfId="19" priority="41" stopIfTrue="1">
      <formula>$H$5="（単位：円）"</formula>
    </cfRule>
    <cfRule type="expression" dxfId="18" priority="42" stopIfTrue="1">
      <formula>$H$5="（単位：千円）"</formula>
    </cfRule>
  </conditionalFormatting>
  <conditionalFormatting sqref="D11">
    <cfRule type="expression" dxfId="17" priority="16" stopIfTrue="1">
      <formula>$J$13="（単位：百万円）"</formula>
    </cfRule>
    <cfRule type="expression" dxfId="16" priority="17" stopIfTrue="1">
      <formula>$J$13="（単位：円）"</formula>
    </cfRule>
    <cfRule type="expression" dxfId="15" priority="18" stopIfTrue="1">
      <formula>$J$13="（単位：千円）"</formula>
    </cfRule>
  </conditionalFormatting>
  <conditionalFormatting sqref="F11:H11">
    <cfRule type="expression" dxfId="14" priority="19" stopIfTrue="1">
      <formula>$J$13="（単位：百万円）"</formula>
    </cfRule>
    <cfRule type="expression" dxfId="13" priority="20" stopIfTrue="1">
      <formula>$J$13="（単位：円）"</formula>
    </cfRule>
    <cfRule type="expression" dxfId="12" priority="21" stopIfTrue="1">
      <formula>$J$13="（単位：千円）"</formula>
    </cfRule>
  </conditionalFormatting>
  <dataValidations count="1">
    <dataValidation type="list" allowBlank="1" showDropDown="0" showInputMessage="1" showErrorMessage="1" sqref="H5 J13 K23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61" fitToWidth="1" fitToHeight="1" orientation="landscape" usePrinterDefaults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pageSetUpPr fitToPage="1"/>
  </sheetPr>
  <dimension ref="A1:F12"/>
  <sheetViews>
    <sheetView zoomScale="88" zoomScaleNormal="88" workbookViewId="0">
      <selection activeCell="B35" sqref="B35"/>
    </sheetView>
  </sheetViews>
  <sheetFormatPr defaultColWidth="8.8984375" defaultRowHeight="10.8"/>
  <cols>
    <col min="1" max="1" width="42.296875" style="21" bestFit="1" customWidth="1"/>
    <col min="2" max="6" width="19.8984375" style="21" customWidth="1"/>
    <col min="7" max="16384" width="8.8984375" style="21"/>
  </cols>
  <sheetData>
    <row r="1" spans="1:6" ht="21">
      <c r="A1" s="29" t="s">
        <v>305</v>
      </c>
    </row>
    <row r="2" spans="1:6" ht="13.2">
      <c r="A2" s="23" t="str">
        <f>"自治体名："&amp;自治体名</f>
        <v>自治体名：小鹿野町</v>
      </c>
    </row>
    <row r="3" spans="1:6" ht="13.2">
      <c r="A3" s="23" t="str">
        <f>"年度："&amp;年度</f>
        <v>年度：令和６年度</v>
      </c>
    </row>
    <row r="4" spans="1:6" ht="13.2">
      <c r="F4" s="28" t="str">
        <f>単位</f>
        <v>（単位：円）</v>
      </c>
    </row>
    <row r="5" spans="1:6" ht="22.5" customHeight="1">
      <c r="A5" s="30" t="s">
        <v>120</v>
      </c>
      <c r="B5" s="30" t="s">
        <v>340</v>
      </c>
      <c r="C5" s="30"/>
      <c r="D5" s="30" t="s">
        <v>342</v>
      </c>
      <c r="E5" s="30"/>
      <c r="F5" s="33" t="s">
        <v>343</v>
      </c>
    </row>
    <row r="6" spans="1:6" ht="22.5" customHeight="1">
      <c r="A6" s="30"/>
      <c r="B6" s="30" t="s">
        <v>254</v>
      </c>
      <c r="C6" s="33" t="s">
        <v>341</v>
      </c>
      <c r="D6" s="30" t="s">
        <v>254</v>
      </c>
      <c r="E6" s="33" t="s">
        <v>341</v>
      </c>
      <c r="F6" s="30"/>
    </row>
    <row r="7" spans="1:6" ht="18" customHeight="1">
      <c r="A7" s="25" t="s">
        <v>211</v>
      </c>
      <c r="B7" s="32">
        <v>8400000</v>
      </c>
      <c r="C7" s="32">
        <v>0</v>
      </c>
      <c r="D7" s="32">
        <v>0</v>
      </c>
      <c r="E7" s="32">
        <v>0</v>
      </c>
      <c r="F7" s="32">
        <f>B7+D7</f>
        <v>8400000</v>
      </c>
    </row>
    <row r="8" spans="1:6" ht="18" customHeight="1">
      <c r="A8" s="25" t="s">
        <v>173</v>
      </c>
      <c r="B8" s="32">
        <v>64800000</v>
      </c>
      <c r="C8" s="32">
        <v>0</v>
      </c>
      <c r="D8" s="32">
        <v>0</v>
      </c>
      <c r="E8" s="32">
        <v>0</v>
      </c>
      <c r="F8" s="32">
        <f>B8+D8</f>
        <v>64800000</v>
      </c>
    </row>
    <row r="9" spans="1:6" ht="18" customHeight="1">
      <c r="A9" s="25" t="s">
        <v>339</v>
      </c>
      <c r="B9" s="32">
        <v>28697107</v>
      </c>
      <c r="C9" s="32">
        <v>0</v>
      </c>
      <c r="D9" s="32">
        <v>0</v>
      </c>
      <c r="E9" s="32">
        <v>0</v>
      </c>
      <c r="F9" s="32">
        <f>B9+D9</f>
        <v>28697107</v>
      </c>
    </row>
    <row r="10" spans="1:6" ht="18" hidden="1" customHeight="1">
      <c r="A10" s="25"/>
      <c r="B10" s="32"/>
      <c r="C10" s="32"/>
      <c r="D10" s="32"/>
      <c r="E10" s="32"/>
      <c r="F10" s="32">
        <f>B10+D10</f>
        <v>0</v>
      </c>
    </row>
    <row r="11" spans="1:6" ht="18" hidden="1" customHeight="1">
      <c r="A11" s="25"/>
      <c r="B11" s="32"/>
      <c r="C11" s="32"/>
      <c r="D11" s="32"/>
      <c r="E11" s="32"/>
      <c r="F11" s="32">
        <f>B11+D11</f>
        <v>0</v>
      </c>
    </row>
    <row r="12" spans="1:6" ht="18" customHeight="1">
      <c r="A12" s="31" t="s">
        <v>164</v>
      </c>
      <c r="B12" s="32">
        <f>SUM(B7:B11)</f>
        <v>101897107</v>
      </c>
      <c r="C12" s="32">
        <f>SUM(C7:C11)</f>
        <v>0</v>
      </c>
      <c r="D12" s="32">
        <f>SUM(D7:D11)</f>
        <v>0</v>
      </c>
      <c r="E12" s="32">
        <f>SUM(E7:E11)</f>
        <v>0</v>
      </c>
      <c r="F12" s="32">
        <f>SUM(F7:F11)</f>
        <v>101897107</v>
      </c>
    </row>
  </sheetData>
  <mergeCells count="4">
    <mergeCell ref="B5:C5"/>
    <mergeCell ref="D5:E5"/>
    <mergeCell ref="A5:A6"/>
    <mergeCell ref="F5:F6"/>
  </mergeCells>
  <phoneticPr fontId="2"/>
  <conditionalFormatting sqref="B7:F12">
    <cfRule type="expression" dxfId="11" priority="1" stopIfTrue="1">
      <formula>$F$4="（単位：百万円）"</formula>
    </cfRule>
    <cfRule type="expression" dxfId="10" priority="2" stopIfTrue="1">
      <formula>$F$4="（単位：円）"</formula>
    </cfRule>
    <cfRule type="expression" dxfId="9" priority="3" stopIfTrue="1">
      <formula>$F$4="（単位：千円）"</formula>
    </cfRule>
  </conditionalFormatting>
  <dataValidations count="1">
    <dataValidation type="list" allowBlank="1" showDropDown="0" showInputMessage="1" showErrorMessage="1" sqref="F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8" fitToWidth="1" fitToHeight="1" orientation="landscape" usePrinterDefaults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pageSetUpPr fitToPage="1"/>
  </sheetPr>
  <dimension ref="A1:E20"/>
  <sheetViews>
    <sheetView zoomScale="107" zoomScaleNormal="107" workbookViewId="0">
      <selection activeCell="B35" sqref="B35"/>
    </sheetView>
  </sheetViews>
  <sheetFormatPr defaultColWidth="8.8984375" defaultRowHeight="10.8"/>
  <cols>
    <col min="1" max="1" width="30.8984375" style="21" customWidth="1"/>
    <col min="2" max="3" width="19.8984375" style="21" customWidth="1"/>
    <col min="4" max="4" width="8.8984375" style="21" hidden="1" customWidth="1"/>
    <col min="5" max="5" width="10.69921875" style="21" hidden="1" customWidth="1"/>
    <col min="6" max="16384" width="8.8984375" style="21"/>
  </cols>
  <sheetData>
    <row r="1" spans="1:5" ht="21">
      <c r="A1" s="29" t="s">
        <v>345</v>
      </c>
    </row>
    <row r="2" spans="1:5" ht="13.2">
      <c r="A2" s="23" t="str">
        <f>"自治体名："&amp;自治体名</f>
        <v>自治体名：小鹿野町</v>
      </c>
    </row>
    <row r="3" spans="1:5" ht="13.2">
      <c r="A3" s="23" t="str">
        <f>"年度："&amp;年度</f>
        <v>年度：令和６年度</v>
      </c>
    </row>
    <row r="4" spans="1:5" ht="13.2">
      <c r="C4" s="28" t="str">
        <f>単位</f>
        <v>（単位：円）</v>
      </c>
    </row>
    <row r="5" spans="1:5" ht="22.5" customHeight="1">
      <c r="A5" s="30" t="s">
        <v>120</v>
      </c>
      <c r="B5" s="30" t="s">
        <v>254</v>
      </c>
      <c r="C5" s="30" t="s">
        <v>175</v>
      </c>
    </row>
    <row r="6" spans="1:5" ht="18" customHeight="1">
      <c r="A6" s="25" t="s">
        <v>186</v>
      </c>
      <c r="B6" s="32"/>
      <c r="C6" s="32"/>
    </row>
    <row r="7" spans="1:5" ht="18" customHeight="1">
      <c r="A7" s="35" t="s">
        <v>247</v>
      </c>
      <c r="B7" s="32"/>
      <c r="C7" s="32"/>
    </row>
    <row r="8" spans="1:5" ht="18" hidden="1" customHeight="1">
      <c r="A8" s="35"/>
      <c r="B8" s="32"/>
      <c r="C8" s="32"/>
    </row>
    <row r="9" spans="1:5" ht="18" hidden="1" customHeight="1">
      <c r="A9" s="35"/>
      <c r="B9" s="32"/>
      <c r="C9" s="32"/>
    </row>
    <row r="10" spans="1:5" ht="18" customHeight="1">
      <c r="A10" s="36" t="s">
        <v>237</v>
      </c>
      <c r="B10" s="37">
        <f>SUM(B7:B9)</f>
        <v>0</v>
      </c>
      <c r="C10" s="37">
        <f>SUM(C7:C9)</f>
        <v>0</v>
      </c>
    </row>
    <row r="11" spans="1:5" ht="18" customHeight="1">
      <c r="A11" s="25" t="s">
        <v>346</v>
      </c>
      <c r="B11" s="32"/>
      <c r="C11" s="32"/>
    </row>
    <row r="12" spans="1:5" ht="18" customHeight="1">
      <c r="A12" s="35" t="s">
        <v>218</v>
      </c>
      <c r="B12" s="32"/>
      <c r="C12" s="32"/>
    </row>
    <row r="13" spans="1:5" ht="18" customHeight="1">
      <c r="A13" s="35" t="s">
        <v>223</v>
      </c>
      <c r="B13" s="32">
        <v>2727496</v>
      </c>
      <c r="C13" s="32">
        <f t="shared" ref="C13:C18" si="0">E13</f>
        <v>360899.24783228344</v>
      </c>
      <c r="D13" s="38">
        <f t="shared" ref="D13:D19" si="1">B13/$B$20</f>
        <v>0.27869141238869188</v>
      </c>
      <c r="E13" s="21">
        <f t="shared" ref="E13:E19" si="2">D13*$D$20</f>
        <v>360899.24783228344</v>
      </c>
    </row>
    <row r="14" spans="1:5" ht="18" customHeight="1">
      <c r="A14" s="35" t="s">
        <v>347</v>
      </c>
      <c r="B14" s="32">
        <v>0</v>
      </c>
      <c r="C14" s="32">
        <f t="shared" si="0"/>
        <v>0</v>
      </c>
      <c r="D14" s="38">
        <f t="shared" si="1"/>
        <v>0</v>
      </c>
      <c r="E14" s="21">
        <f t="shared" si="2"/>
        <v>0</v>
      </c>
    </row>
    <row r="15" spans="1:5" ht="18" customHeight="1">
      <c r="A15" s="35" t="s">
        <v>348</v>
      </c>
      <c r="B15" s="32">
        <v>2644700</v>
      </c>
      <c r="C15" s="32">
        <f t="shared" si="0"/>
        <v>349943.77287520864</v>
      </c>
      <c r="D15" s="38">
        <f t="shared" si="1"/>
        <v>0.27023144244551534</v>
      </c>
      <c r="E15" s="21">
        <f t="shared" si="2"/>
        <v>349943.77287520864</v>
      </c>
    </row>
    <row r="16" spans="1:5" ht="18" customHeight="1">
      <c r="A16" s="35" t="s">
        <v>349</v>
      </c>
      <c r="B16" s="32">
        <v>500200</v>
      </c>
      <c r="C16" s="32">
        <f t="shared" si="0"/>
        <v>66185.909627624816</v>
      </c>
      <c r="D16" s="38">
        <f t="shared" si="1"/>
        <v>5.1109678795797933e-002</v>
      </c>
      <c r="E16" s="21">
        <f t="shared" si="2"/>
        <v>66185.909627624816</v>
      </c>
    </row>
    <row r="17" spans="1:5" ht="18" customHeight="1">
      <c r="A17" s="35" t="s">
        <v>350</v>
      </c>
      <c r="B17" s="32">
        <v>0</v>
      </c>
      <c r="C17" s="32">
        <f t="shared" si="0"/>
        <v>0</v>
      </c>
      <c r="D17" s="38">
        <f t="shared" si="1"/>
        <v>0</v>
      </c>
      <c r="E17" s="21">
        <f t="shared" si="2"/>
        <v>0</v>
      </c>
    </row>
    <row r="18" spans="1:5" ht="18" customHeight="1">
      <c r="A18" s="35" t="s">
        <v>352</v>
      </c>
      <c r="B18" s="32">
        <v>3914400</v>
      </c>
      <c r="C18" s="32">
        <f t="shared" si="0"/>
        <v>517949.06966488319</v>
      </c>
      <c r="D18" s="38">
        <f t="shared" si="1"/>
        <v>0.39996746636999486</v>
      </c>
      <c r="E18" s="21">
        <f t="shared" si="2"/>
        <v>517949.06966488319</v>
      </c>
    </row>
    <row r="19" spans="1:5" ht="18" customHeight="1">
      <c r="A19" s="36" t="s">
        <v>237</v>
      </c>
      <c r="B19" s="37">
        <f>SUM(B13:B18)</f>
        <v>9786796</v>
      </c>
      <c r="C19" s="37">
        <f>SUM(C13:C18)</f>
        <v>1294978</v>
      </c>
      <c r="D19" s="38">
        <f t="shared" si="1"/>
        <v>1</v>
      </c>
      <c r="E19" s="21">
        <f t="shared" si="2"/>
        <v>1294978</v>
      </c>
    </row>
    <row r="20" spans="1:5" ht="18" customHeight="1">
      <c r="A20" s="31" t="s">
        <v>164</v>
      </c>
      <c r="B20" s="32">
        <f>SUM(B13:B18)</f>
        <v>9786796</v>
      </c>
      <c r="C20" s="32">
        <f>SUM(C13:C18)</f>
        <v>1294978</v>
      </c>
      <c r="D20" s="21">
        <v>1294978</v>
      </c>
      <c r="E20" s="21">
        <v>1294978</v>
      </c>
    </row>
  </sheetData>
  <phoneticPr fontId="2"/>
  <conditionalFormatting sqref="B6:C20">
    <cfRule type="expression" dxfId="8" priority="1" stopIfTrue="1">
      <formula>$C$4="（単位：百万円）"</formula>
    </cfRule>
    <cfRule type="expression" dxfId="7" priority="2" stopIfTrue="1">
      <formula>$C$4="（単位：円）"</formula>
    </cfRule>
    <cfRule type="expression" dxfId="6" priority="3" stopIfTrue="1">
      <formula>$C$4="（単位：千円）"</formula>
    </cfRule>
  </conditionalFormatting>
  <dataValidations count="1">
    <dataValidation type="list" allowBlank="1" showDropDown="0" showInputMessage="1" showErrorMessage="1" sqref="C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fitToWidth="1" fitToHeight="1" orientation="landscape" usePrinterDefaults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2">
    <pageSetUpPr fitToPage="1"/>
  </sheetPr>
  <dimension ref="A1:B6"/>
  <sheetViews>
    <sheetView zoomScale="70" zoomScaleNormal="70" workbookViewId="0">
      <selection activeCell="B35" sqref="B35"/>
    </sheetView>
  </sheetViews>
  <sheetFormatPr defaultColWidth="8.8984375" defaultRowHeight="10.8"/>
  <cols>
    <col min="1" max="1" width="22.8984375" style="21" customWidth="1"/>
    <col min="2" max="2" width="112.8984375" style="21" customWidth="1"/>
    <col min="3" max="16384" width="8.8984375" style="21"/>
  </cols>
  <sheetData>
    <row r="1" spans="1:2" ht="21">
      <c r="A1" s="29" t="s">
        <v>304</v>
      </c>
    </row>
    <row r="2" spans="1:2" ht="13.2">
      <c r="A2" s="23" t="str">
        <f>"自治体名："&amp;自治体名</f>
        <v>自治体名：小鹿野町</v>
      </c>
    </row>
    <row r="3" spans="1:2" ht="13.2">
      <c r="A3" s="23" t="str">
        <f>"年度："&amp;年度</f>
        <v>年度：令和６年度</v>
      </c>
    </row>
    <row r="4" spans="1:2" ht="13.2">
      <c r="B4" s="28" t="str">
        <f>単位</f>
        <v>（単位：円）</v>
      </c>
    </row>
    <row r="5" spans="1:2" ht="22.5" customHeight="1">
      <c r="A5" s="69" t="s">
        <v>117</v>
      </c>
      <c r="B5" s="30" t="s">
        <v>377</v>
      </c>
    </row>
    <row r="6" spans="1:2" ht="18" customHeight="1">
      <c r="A6" s="70"/>
      <c r="B6" s="56"/>
    </row>
  </sheetData>
  <phoneticPr fontId="2"/>
  <conditionalFormatting sqref="A6">
    <cfRule type="expression" dxfId="5" priority="1" stopIfTrue="1">
      <formula>$B$4="（単位：百万円）"</formula>
    </cfRule>
    <cfRule type="expression" dxfId="4" priority="2" stopIfTrue="1">
      <formula>$B$4="（単位：円）"</formula>
    </cfRule>
    <cfRule type="expression" dxfId="3" priority="3" stopIfTrue="1">
      <formula>$B$4="（単位：千円）"</formula>
    </cfRule>
  </conditionalFormatting>
  <dataValidations count="1">
    <dataValidation type="list" allowBlank="1" showDropDown="0" showInputMessage="1" showErrorMessage="1" sqref="B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4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46"/>
  <sheetViews>
    <sheetView workbookViewId="0"/>
  </sheetViews>
  <sheetFormatPr defaultRowHeight="12.75"/>
  <cols>
    <col min="1" max="1" width="42.8125" style="1" customWidth="1"/>
    <col min="2" max="3" width="8.8984375" style="1" hidden="1" customWidth="1"/>
    <col min="4" max="4" width="10.8125" style="1" customWidth="1"/>
    <col min="5" max="5" width="15.8125" style="1" customWidth="1"/>
    <col min="6" max="7" width="30.8125" style="1" customWidth="1"/>
    <col min="8" max="16384" width="8.8984375" style="1" customWidth="1"/>
  </cols>
  <sheetData>
    <row r="1" spans="1:5" ht="17" customHeight="1">
      <c r="E1" s="15" t="s">
        <v>116</v>
      </c>
    </row>
    <row r="2" spans="1:5">
      <c r="A2" s="2" t="s">
        <v>119</v>
      </c>
      <c r="B2" s="10"/>
      <c r="C2" s="10"/>
      <c r="D2" s="10"/>
      <c r="E2" s="10"/>
    </row>
    <row r="3" spans="1:5">
      <c r="A3" s="3" t="s">
        <v>121</v>
      </c>
      <c r="B3" s="10"/>
      <c r="C3" s="10"/>
      <c r="D3" s="10"/>
      <c r="E3" s="10"/>
    </row>
    <row r="4" spans="1:5">
      <c r="A4" s="3" t="s">
        <v>123</v>
      </c>
      <c r="B4" s="10"/>
      <c r="C4" s="10"/>
      <c r="D4" s="10"/>
      <c r="E4" s="10"/>
    </row>
    <row r="5" spans="1:5">
      <c r="A5" s="4" t="s">
        <v>16</v>
      </c>
    </row>
    <row r="6" spans="1:5" ht="17" customHeight="1">
      <c r="A6" s="4" t="s">
        <v>21</v>
      </c>
      <c r="E6" s="16" t="s">
        <v>12</v>
      </c>
    </row>
    <row r="7" spans="1:5" ht="27" customHeight="1">
      <c r="A7" s="5" t="s">
        <v>0</v>
      </c>
      <c r="B7" s="5"/>
      <c r="C7" s="5"/>
      <c r="D7" s="5" t="s">
        <v>27</v>
      </c>
      <c r="E7" s="5"/>
    </row>
    <row r="8" spans="1:5" ht="17" customHeight="1">
      <c r="A8" s="6" t="s">
        <v>13</v>
      </c>
      <c r="B8" s="6"/>
      <c r="C8" s="6"/>
      <c r="D8" s="12">
        <v>6341784565</v>
      </c>
      <c r="E8" s="11"/>
    </row>
    <row r="9" spans="1:5" ht="17" customHeight="1">
      <c r="A9" s="6" t="s">
        <v>26</v>
      </c>
      <c r="B9" s="6"/>
      <c r="C9" s="6"/>
      <c r="D9" s="12">
        <v>3466373925</v>
      </c>
      <c r="E9" s="11"/>
    </row>
    <row r="10" spans="1:5" ht="17" customHeight="1">
      <c r="A10" s="6" t="s">
        <v>125</v>
      </c>
      <c r="B10" s="6"/>
      <c r="C10" s="6"/>
      <c r="D10" s="12">
        <v>1381700116</v>
      </c>
      <c r="E10" s="11"/>
    </row>
    <row r="11" spans="1:5" ht="17" customHeight="1">
      <c r="A11" s="6" t="s">
        <v>127</v>
      </c>
      <c r="B11" s="6"/>
      <c r="C11" s="6"/>
      <c r="D11" s="12">
        <v>1037505320</v>
      </c>
      <c r="E11" s="11"/>
    </row>
    <row r="12" spans="1:5" ht="17" customHeight="1">
      <c r="A12" s="6" t="s">
        <v>129</v>
      </c>
      <c r="B12" s="6"/>
      <c r="C12" s="6"/>
      <c r="D12" s="12">
        <v>70238229</v>
      </c>
      <c r="E12" s="11"/>
    </row>
    <row r="13" spans="1:5" ht="17" customHeight="1">
      <c r="A13" s="6" t="s">
        <v>130</v>
      </c>
      <c r="B13" s="6"/>
      <c r="C13" s="6"/>
      <c r="D13" s="12" t="s">
        <v>58</v>
      </c>
      <c r="E13" s="11"/>
    </row>
    <row r="14" spans="1:5" ht="17" customHeight="1">
      <c r="A14" s="6" t="s">
        <v>77</v>
      </c>
      <c r="B14" s="6"/>
      <c r="C14" s="6"/>
      <c r="D14" s="12">
        <v>273956567</v>
      </c>
      <c r="E14" s="11"/>
    </row>
    <row r="15" spans="1:5" ht="17" customHeight="1">
      <c r="A15" s="6" t="s">
        <v>133</v>
      </c>
      <c r="B15" s="6"/>
      <c r="C15" s="6"/>
      <c r="D15" s="12">
        <v>2024157337</v>
      </c>
      <c r="E15" s="11"/>
    </row>
    <row r="16" spans="1:5" ht="17" customHeight="1">
      <c r="A16" s="6" t="s">
        <v>118</v>
      </c>
      <c r="B16" s="6"/>
      <c r="C16" s="6"/>
      <c r="D16" s="12">
        <v>1265033362</v>
      </c>
      <c r="E16" s="11"/>
    </row>
    <row r="17" spans="1:5" ht="17" customHeight="1">
      <c r="A17" s="6" t="s">
        <v>134</v>
      </c>
      <c r="B17" s="6"/>
      <c r="C17" s="6"/>
      <c r="D17" s="12">
        <v>79596937</v>
      </c>
      <c r="E17" s="11"/>
    </row>
    <row r="18" spans="1:5" ht="17" customHeight="1">
      <c r="A18" s="6" t="s">
        <v>137</v>
      </c>
      <c r="B18" s="6"/>
      <c r="C18" s="6"/>
      <c r="D18" s="12">
        <v>679527038</v>
      </c>
      <c r="E18" s="11"/>
    </row>
    <row r="19" spans="1:5" ht="17" customHeight="1">
      <c r="A19" s="6" t="s">
        <v>77</v>
      </c>
      <c r="B19" s="6"/>
      <c r="C19" s="6"/>
      <c r="D19" s="12" t="s">
        <v>58</v>
      </c>
      <c r="E19" s="11"/>
    </row>
    <row r="20" spans="1:5" ht="17" customHeight="1">
      <c r="A20" s="6" t="s">
        <v>139</v>
      </c>
      <c r="B20" s="6"/>
      <c r="C20" s="6"/>
      <c r="D20" s="12">
        <v>60516472</v>
      </c>
      <c r="E20" s="11"/>
    </row>
    <row r="21" spans="1:5" ht="17" customHeight="1">
      <c r="A21" s="6" t="s">
        <v>140</v>
      </c>
      <c r="B21" s="6"/>
      <c r="C21" s="6"/>
      <c r="D21" s="12">
        <v>25271285</v>
      </c>
      <c r="E21" s="11"/>
    </row>
    <row r="22" spans="1:5" ht="17" customHeight="1">
      <c r="A22" s="6" t="s">
        <v>142</v>
      </c>
      <c r="B22" s="6"/>
      <c r="C22" s="6"/>
      <c r="D22" s="12" t="s">
        <v>58</v>
      </c>
      <c r="E22" s="11"/>
    </row>
    <row r="23" spans="1:5" ht="17" customHeight="1">
      <c r="A23" s="6" t="s">
        <v>77</v>
      </c>
      <c r="B23" s="6"/>
      <c r="C23" s="6"/>
      <c r="D23" s="12">
        <v>35245187</v>
      </c>
      <c r="E23" s="11"/>
    </row>
    <row r="24" spans="1:5" ht="17" customHeight="1">
      <c r="A24" s="6" t="s">
        <v>143</v>
      </c>
      <c r="B24" s="6"/>
      <c r="C24" s="6"/>
      <c r="D24" s="12">
        <v>2875410640</v>
      </c>
      <c r="E24" s="11"/>
    </row>
    <row r="25" spans="1:5" ht="17" customHeight="1">
      <c r="A25" s="6" t="s">
        <v>31</v>
      </c>
      <c r="B25" s="6"/>
      <c r="C25" s="6"/>
      <c r="D25" s="12">
        <v>1690791340</v>
      </c>
      <c r="E25" s="11"/>
    </row>
    <row r="26" spans="1:5" ht="17" customHeight="1">
      <c r="A26" s="6" t="s">
        <v>145</v>
      </c>
      <c r="B26" s="6"/>
      <c r="C26" s="6"/>
      <c r="D26" s="12">
        <v>626916140</v>
      </c>
      <c r="E26" s="11"/>
    </row>
    <row r="27" spans="1:5" ht="17" customHeight="1">
      <c r="A27" s="6" t="s">
        <v>146</v>
      </c>
      <c r="B27" s="6"/>
      <c r="C27" s="6"/>
      <c r="D27" s="12">
        <v>511797378</v>
      </c>
      <c r="E27" s="11"/>
    </row>
    <row r="28" spans="1:5" ht="17" customHeight="1">
      <c r="A28" s="6" t="s">
        <v>4</v>
      </c>
      <c r="B28" s="6"/>
      <c r="C28" s="6"/>
      <c r="D28" s="12">
        <v>45905782</v>
      </c>
      <c r="E28" s="11"/>
    </row>
    <row r="29" spans="1:5" ht="17" customHeight="1">
      <c r="A29" s="6" t="s">
        <v>147</v>
      </c>
      <c r="B29" s="6"/>
      <c r="C29" s="6"/>
      <c r="D29" s="12">
        <v>496804914</v>
      </c>
      <c r="E29" s="11"/>
    </row>
    <row r="30" spans="1:5" ht="17" customHeight="1">
      <c r="A30" s="6" t="s">
        <v>23</v>
      </c>
      <c r="B30" s="6"/>
      <c r="C30" s="6"/>
      <c r="D30" s="12">
        <v>134219698</v>
      </c>
      <c r="E30" s="11"/>
    </row>
    <row r="31" spans="1:5" ht="17" customHeight="1">
      <c r="A31" s="6" t="s">
        <v>44</v>
      </c>
      <c r="B31" s="6"/>
      <c r="C31" s="6"/>
      <c r="D31" s="12">
        <v>362585216</v>
      </c>
      <c r="E31" s="11"/>
    </row>
    <row r="32" spans="1:5" ht="17" customHeight="1">
      <c r="A32" s="7" t="s">
        <v>148</v>
      </c>
      <c r="B32" s="7"/>
      <c r="C32" s="7"/>
      <c r="D32" s="13">
        <v>5844979651</v>
      </c>
      <c r="E32" s="14"/>
    </row>
    <row r="33" spans="1:5" ht="17" customHeight="1">
      <c r="A33" s="6" t="s">
        <v>35</v>
      </c>
      <c r="B33" s="6"/>
      <c r="C33" s="6"/>
      <c r="D33" s="12">
        <v>324022499</v>
      </c>
      <c r="E33" s="11"/>
    </row>
    <row r="34" spans="1:5" ht="17" customHeight="1">
      <c r="A34" s="6" t="s">
        <v>150</v>
      </c>
      <c r="B34" s="6"/>
      <c r="C34" s="6"/>
      <c r="D34" s="12" t="s">
        <v>58</v>
      </c>
      <c r="E34" s="11"/>
    </row>
    <row r="35" spans="1:5" ht="17" customHeight="1">
      <c r="A35" s="6" t="s">
        <v>152</v>
      </c>
      <c r="B35" s="6"/>
      <c r="C35" s="6"/>
      <c r="D35" s="12">
        <v>3</v>
      </c>
      <c r="E35" s="11"/>
    </row>
    <row r="36" spans="1:5" ht="17" customHeight="1">
      <c r="A36" s="6" t="s">
        <v>154</v>
      </c>
      <c r="B36" s="6"/>
      <c r="C36" s="6"/>
      <c r="D36" s="12">
        <v>324022496</v>
      </c>
      <c r="E36" s="11"/>
    </row>
    <row r="37" spans="1:5" ht="17" customHeight="1">
      <c r="A37" s="6" t="s">
        <v>158</v>
      </c>
      <c r="B37" s="6"/>
      <c r="C37" s="6"/>
      <c r="D37" s="12" t="s">
        <v>58</v>
      </c>
      <c r="E37" s="11"/>
    </row>
    <row r="38" spans="1:5" ht="17" customHeight="1">
      <c r="A38" s="6" t="s">
        <v>44</v>
      </c>
      <c r="B38" s="6"/>
      <c r="C38" s="6"/>
      <c r="D38" s="12" t="s">
        <v>58</v>
      </c>
      <c r="E38" s="11"/>
    </row>
    <row r="39" spans="1:5" ht="17" customHeight="1">
      <c r="A39" s="6" t="s">
        <v>57</v>
      </c>
      <c r="B39" s="6"/>
      <c r="C39" s="6"/>
      <c r="D39" s="12">
        <v>14604204</v>
      </c>
      <c r="E39" s="11"/>
    </row>
    <row r="40" spans="1:5" ht="17" customHeight="1">
      <c r="A40" s="6" t="s">
        <v>159</v>
      </c>
      <c r="B40" s="6"/>
      <c r="C40" s="6"/>
      <c r="D40" s="12">
        <v>14604204</v>
      </c>
      <c r="E40" s="11"/>
    </row>
    <row r="41" spans="1:5" ht="17" customHeight="1">
      <c r="A41" s="6" t="s">
        <v>44</v>
      </c>
      <c r="B41" s="6"/>
      <c r="C41" s="6"/>
      <c r="D41" s="12" t="s">
        <v>58</v>
      </c>
      <c r="E41" s="11"/>
    </row>
    <row r="42" spans="1:5" ht="17" customHeight="1">
      <c r="A42" s="7" t="s">
        <v>161</v>
      </c>
      <c r="B42" s="7"/>
      <c r="C42" s="7"/>
      <c r="D42" s="13">
        <v>6154397946</v>
      </c>
      <c r="E42" s="14"/>
    </row>
    <row r="43" spans="1:5" ht="17" customHeight="1">
      <c r="A43" s="8"/>
      <c r="B43" s="8"/>
      <c r="C43" s="8"/>
      <c r="D43" s="8"/>
      <c r="E43" s="8"/>
    </row>
    <row r="44" spans="1:5">
      <c r="A44" s="9"/>
    </row>
    <row r="45" spans="1:5">
      <c r="A45" s="9"/>
    </row>
    <row r="46" spans="1:5">
      <c r="A46" s="9"/>
    </row>
  </sheetData>
  <mergeCells count="75">
    <mergeCell ref="A2:E2"/>
    <mergeCell ref="A3:E3"/>
    <mergeCell ref="A4:E4"/>
    <mergeCell ref="A7:C7"/>
    <mergeCell ref="D7:E7"/>
    <mergeCell ref="A8:C8"/>
    <mergeCell ref="D8:E8"/>
    <mergeCell ref="A9:C9"/>
    <mergeCell ref="D9:E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</mergeCells>
  <phoneticPr fontId="2" type="Hiragana"/>
  <printOptions horizontalCentered="1"/>
  <pageMargins left="0.3888888888888889" right="0.3888888888888889" top="0.3888888888888889" bottom="0.3888888888888889" header="0.19444444444444445" footer="0.19444444444444445"/>
  <pageSetup paperSize="9" fitToWidth="1" fitToHeight="1" orientation="portrait" usePrinterDefaults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4">
    <pageSetUpPr fitToPage="1"/>
  </sheetPr>
  <dimension ref="A1:E28"/>
  <sheetViews>
    <sheetView topLeftCell="A4" zoomScale="97" zoomScaleNormal="97" workbookViewId="0">
      <selection activeCell="B35" sqref="B35"/>
    </sheetView>
  </sheetViews>
  <sheetFormatPr defaultColWidth="8.8984375" defaultRowHeight="10.8"/>
  <cols>
    <col min="1" max="1" width="25.8984375" style="21" customWidth="1"/>
    <col min="2" max="2" width="47.3984375" style="21" bestFit="1" customWidth="1"/>
    <col min="3" max="3" width="24.5" style="21" bestFit="1" customWidth="1"/>
    <col min="4" max="4" width="18.09765625" style="21" customWidth="1"/>
    <col min="5" max="5" width="28.19921875" style="21" customWidth="1"/>
    <col min="6" max="16384" width="8.8984375" style="21"/>
  </cols>
  <sheetData>
    <row r="1" spans="1:5" ht="21">
      <c r="A1" s="29" t="s">
        <v>156</v>
      </c>
    </row>
    <row r="2" spans="1:5" ht="13.2">
      <c r="A2" s="23" t="str">
        <f>"自治体名："&amp;自治体名</f>
        <v>自治体名：小鹿野町</v>
      </c>
    </row>
    <row r="3" spans="1:5" ht="13.2">
      <c r="A3" s="23" t="str">
        <f>"年度："&amp;年度</f>
        <v>年度：令和６年度</v>
      </c>
    </row>
    <row r="4" spans="1:5" ht="13.2">
      <c r="E4" s="28" t="str">
        <f>単位</f>
        <v>（単位：円）</v>
      </c>
    </row>
    <row r="5" spans="1:5" ht="22.5" customHeight="1">
      <c r="A5" s="30" t="s">
        <v>114</v>
      </c>
      <c r="B5" s="30" t="s">
        <v>196</v>
      </c>
      <c r="C5" s="30" t="s">
        <v>56</v>
      </c>
      <c r="D5" s="30" t="s">
        <v>27</v>
      </c>
      <c r="E5" s="30" t="s">
        <v>54</v>
      </c>
    </row>
    <row r="6" spans="1:5" ht="18" customHeight="1">
      <c r="A6" s="71" t="s">
        <v>313</v>
      </c>
      <c r="B6" s="25" t="s">
        <v>247</v>
      </c>
      <c r="C6" s="25"/>
      <c r="D6" s="34">
        <v>0</v>
      </c>
      <c r="E6" s="25"/>
    </row>
    <row r="7" spans="1:5" ht="18" customHeight="1">
      <c r="A7" s="71"/>
      <c r="B7" s="25"/>
      <c r="C7" s="25"/>
      <c r="D7" s="34"/>
      <c r="E7" s="25"/>
    </row>
    <row r="8" spans="1:5" ht="18" customHeight="1">
      <c r="A8" s="71"/>
      <c r="B8" s="25"/>
      <c r="C8" s="25"/>
      <c r="D8" s="34"/>
      <c r="E8" s="25"/>
    </row>
    <row r="9" spans="1:5" ht="18" customHeight="1">
      <c r="A9" s="52"/>
      <c r="B9" s="31" t="s">
        <v>103</v>
      </c>
      <c r="C9" s="75"/>
      <c r="D9" s="34">
        <f>SUBTOTAL(9,D6:D8)</f>
        <v>0</v>
      </c>
      <c r="E9" s="77"/>
    </row>
    <row r="10" spans="1:5" ht="18" customHeight="1">
      <c r="A10" s="72" t="s">
        <v>384</v>
      </c>
      <c r="B10" s="52" t="s">
        <v>385</v>
      </c>
      <c r="C10" s="25"/>
      <c r="D10" s="34">
        <v>309077000</v>
      </c>
      <c r="E10" s="25"/>
    </row>
    <row r="11" spans="1:5" ht="18" customHeight="1">
      <c r="A11" s="73"/>
      <c r="B11" s="52" t="s">
        <v>201</v>
      </c>
      <c r="C11" s="25" t="s">
        <v>45</v>
      </c>
      <c r="D11" s="34">
        <v>266079000</v>
      </c>
      <c r="E11" s="25"/>
    </row>
    <row r="12" spans="1:5" ht="18" customHeight="1">
      <c r="A12" s="73"/>
      <c r="B12" s="52" t="s">
        <v>229</v>
      </c>
      <c r="C12" s="25" t="s">
        <v>45</v>
      </c>
      <c r="D12" s="34">
        <v>117655000</v>
      </c>
      <c r="E12" s="25"/>
    </row>
    <row r="13" spans="1:5" ht="18" customHeight="1">
      <c r="A13" s="73"/>
      <c r="B13" s="52" t="s">
        <v>344</v>
      </c>
      <c r="C13" s="25"/>
      <c r="D13" s="34">
        <v>33836000</v>
      </c>
      <c r="E13" s="25"/>
    </row>
    <row r="14" spans="1:5" ht="18" customHeight="1">
      <c r="A14" s="73"/>
      <c r="B14" s="52" t="s">
        <v>210</v>
      </c>
      <c r="C14" s="25" t="s">
        <v>390</v>
      </c>
      <c r="D14" s="34">
        <v>34580000</v>
      </c>
      <c r="E14" s="25"/>
    </row>
    <row r="15" spans="1:5" ht="18" customHeight="1">
      <c r="A15" s="73"/>
      <c r="B15" s="52" t="s">
        <v>149</v>
      </c>
      <c r="C15" s="25" t="s">
        <v>391</v>
      </c>
      <c r="D15" s="34">
        <v>29000000</v>
      </c>
      <c r="E15" s="25"/>
    </row>
    <row r="16" spans="1:5" ht="18" customHeight="1">
      <c r="A16" s="73"/>
      <c r="B16" s="52" t="s">
        <v>357</v>
      </c>
      <c r="C16" s="25" t="s">
        <v>45</v>
      </c>
      <c r="D16" s="34">
        <v>76685000</v>
      </c>
      <c r="E16" s="25"/>
    </row>
    <row r="17" spans="1:5" ht="18" customHeight="1">
      <c r="A17" s="73"/>
      <c r="B17" s="52" t="s">
        <v>386</v>
      </c>
      <c r="C17" s="25" t="s">
        <v>392</v>
      </c>
      <c r="D17" s="34">
        <v>20072000</v>
      </c>
      <c r="E17" s="25"/>
    </row>
    <row r="18" spans="1:5" ht="18" customHeight="1">
      <c r="A18" s="73"/>
      <c r="B18" s="52" t="s">
        <v>155</v>
      </c>
      <c r="C18" s="25" t="s">
        <v>312</v>
      </c>
      <c r="D18" s="34">
        <v>18214285</v>
      </c>
      <c r="E18" s="25"/>
    </row>
    <row r="19" spans="1:5" ht="18" customHeight="1">
      <c r="A19" s="73"/>
      <c r="B19" s="52" t="s">
        <v>320</v>
      </c>
      <c r="C19" s="25" t="s">
        <v>390</v>
      </c>
      <c r="D19" s="34">
        <v>25700000</v>
      </c>
      <c r="E19" s="25"/>
    </row>
    <row r="20" spans="1:5" ht="18" customHeight="1">
      <c r="A20" s="73"/>
      <c r="B20" s="52" t="s">
        <v>387</v>
      </c>
      <c r="C20" s="25"/>
      <c r="D20" s="34">
        <v>34789000</v>
      </c>
      <c r="E20" s="25"/>
    </row>
    <row r="21" spans="1:5" ht="18" customHeight="1">
      <c r="A21" s="73"/>
      <c r="B21" s="52" t="s">
        <v>317</v>
      </c>
      <c r="C21" s="25" t="s">
        <v>226</v>
      </c>
      <c r="D21" s="34">
        <v>31750893</v>
      </c>
      <c r="E21" s="25"/>
    </row>
    <row r="22" spans="1:5" ht="18" customHeight="1">
      <c r="A22" s="73"/>
      <c r="B22" s="52" t="s">
        <v>388</v>
      </c>
      <c r="C22" s="25" t="s">
        <v>41</v>
      </c>
      <c r="D22" s="34">
        <v>18397735</v>
      </c>
      <c r="E22" s="25"/>
    </row>
    <row r="23" spans="1:5" ht="18" customHeight="1">
      <c r="A23" s="73"/>
      <c r="B23" s="52" t="s">
        <v>389</v>
      </c>
      <c r="C23" s="25" t="s">
        <v>393</v>
      </c>
      <c r="D23" s="34">
        <v>20000000</v>
      </c>
      <c r="E23" s="25"/>
    </row>
    <row r="24" spans="1:5" ht="18" customHeight="1">
      <c r="A24" s="73"/>
      <c r="B24" s="52" t="s">
        <v>182</v>
      </c>
      <c r="C24" s="25"/>
      <c r="D24" s="34">
        <f>D26-SUM(D10:D23)</f>
        <v>654955427</v>
      </c>
      <c r="E24" s="25"/>
    </row>
    <row r="25" spans="1:5" ht="18" customHeight="1">
      <c r="A25" s="74"/>
      <c r="B25" s="31" t="s">
        <v>103</v>
      </c>
      <c r="C25" s="75"/>
      <c r="D25" s="34">
        <f>SUM(D10:D24)</f>
        <v>1690791340</v>
      </c>
      <c r="E25" s="75"/>
    </row>
    <row r="26" spans="1:5" ht="18" customHeight="1">
      <c r="A26" s="31" t="s">
        <v>164</v>
      </c>
      <c r="B26" s="75"/>
      <c r="C26" s="75"/>
      <c r="D26" s="34">
        <v>1690791340</v>
      </c>
      <c r="E26" s="75"/>
    </row>
    <row r="28" spans="1:5">
      <c r="D28" s="76"/>
    </row>
  </sheetData>
  <mergeCells count="2">
    <mergeCell ref="A6:A9"/>
    <mergeCell ref="A10:A25"/>
  </mergeCells>
  <phoneticPr fontId="2"/>
  <conditionalFormatting sqref="D6:D26">
    <cfRule type="expression" dxfId="2" priority="1" stopIfTrue="1">
      <formula>$E$4="（単位：百万円）"</formula>
    </cfRule>
    <cfRule type="expression" dxfId="1" priority="2" stopIfTrue="1">
      <formula>$E$4="（単位：円）"</formula>
    </cfRule>
    <cfRule type="expression" dxfId="0" priority="3" stopIfTrue="1">
      <formula>$E$4="（単位：千円）"</formula>
    </cfRule>
  </conditionalFormatting>
  <dataValidations count="1">
    <dataValidation type="list" allowBlank="1" showDropDown="0" showInputMessage="1" showErrorMessage="1" sqref="E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28"/>
  <sheetViews>
    <sheetView workbookViewId="0"/>
  </sheetViews>
  <sheetFormatPr defaultRowHeight="12.75"/>
  <cols>
    <col min="1" max="1" width="30.8125" style="1" customWidth="1"/>
    <col min="2" max="7" width="18.8125" style="1" customWidth="1"/>
    <col min="8" max="16384" width="8.8984375" style="1" customWidth="1"/>
  </cols>
  <sheetData>
    <row r="1" spans="1:5" ht="17" customHeight="1">
      <c r="E1" s="15" t="s">
        <v>162</v>
      </c>
    </row>
    <row r="2" spans="1:5">
      <c r="A2" s="2" t="s">
        <v>163</v>
      </c>
      <c r="B2" s="10"/>
      <c r="C2" s="10"/>
      <c r="D2" s="10"/>
      <c r="E2" s="10"/>
    </row>
    <row r="3" spans="1:5">
      <c r="A3" s="3" t="s">
        <v>121</v>
      </c>
      <c r="B3" s="10"/>
      <c r="C3" s="10"/>
      <c r="D3" s="10"/>
      <c r="E3" s="10"/>
    </row>
    <row r="4" spans="1:5">
      <c r="A4" s="3" t="s">
        <v>123</v>
      </c>
      <c r="B4" s="10"/>
      <c r="C4" s="10"/>
      <c r="D4" s="10"/>
      <c r="E4" s="10"/>
    </row>
    <row r="5" spans="1:5">
      <c r="A5" s="4" t="s">
        <v>16</v>
      </c>
    </row>
    <row r="6" spans="1:5" ht="17" customHeight="1">
      <c r="A6" s="4" t="s">
        <v>21</v>
      </c>
      <c r="E6" s="16" t="s">
        <v>12</v>
      </c>
    </row>
    <row r="7" spans="1:5">
      <c r="A7" s="17" t="s">
        <v>0</v>
      </c>
      <c r="B7" s="17" t="s">
        <v>164</v>
      </c>
      <c r="C7" s="18"/>
      <c r="D7" s="18"/>
      <c r="E7" s="20"/>
    </row>
    <row r="8" spans="1:5" ht="27" customHeight="1">
      <c r="A8" s="5"/>
      <c r="B8" s="5"/>
      <c r="C8" s="19" t="s">
        <v>165</v>
      </c>
      <c r="D8" s="19" t="s">
        <v>166</v>
      </c>
      <c r="E8" s="5"/>
    </row>
    <row r="9" spans="1:5" ht="17" customHeight="1">
      <c r="A9" s="7" t="s">
        <v>19</v>
      </c>
      <c r="B9" s="13">
        <v>13663031942</v>
      </c>
      <c r="C9" s="13">
        <v>22685770097</v>
      </c>
      <c r="D9" s="13">
        <v>-9022738155</v>
      </c>
      <c r="E9" s="14"/>
    </row>
    <row r="10" spans="1:5" ht="17" customHeight="1">
      <c r="A10" s="6" t="s">
        <v>167</v>
      </c>
      <c r="B10" s="12">
        <v>-6154397946</v>
      </c>
      <c r="C10" s="11"/>
      <c r="D10" s="12">
        <v>-6154397946</v>
      </c>
      <c r="E10" s="11"/>
    </row>
    <row r="11" spans="1:5" ht="17" customHeight="1">
      <c r="A11" s="6" t="s">
        <v>168</v>
      </c>
      <c r="B11" s="12">
        <v>6512744175</v>
      </c>
      <c r="C11" s="11"/>
      <c r="D11" s="12">
        <v>6512744175</v>
      </c>
      <c r="E11" s="11"/>
    </row>
    <row r="12" spans="1:5" ht="17" customHeight="1">
      <c r="A12" s="6" t="s">
        <v>171</v>
      </c>
      <c r="B12" s="12">
        <v>5438566675</v>
      </c>
      <c r="C12" s="11"/>
      <c r="D12" s="12">
        <v>5438566675</v>
      </c>
      <c r="E12" s="11"/>
    </row>
    <row r="13" spans="1:5" ht="17" customHeight="1">
      <c r="A13" s="6" t="s">
        <v>172</v>
      </c>
      <c r="B13" s="12">
        <v>1074177500</v>
      </c>
      <c r="C13" s="11"/>
      <c r="D13" s="12">
        <v>1074177500</v>
      </c>
      <c r="E13" s="11"/>
    </row>
    <row r="14" spans="1:5" ht="17" customHeight="1">
      <c r="A14" s="7" t="s">
        <v>174</v>
      </c>
      <c r="B14" s="13">
        <v>358346229</v>
      </c>
      <c r="C14" s="14"/>
      <c r="D14" s="13">
        <v>358346229</v>
      </c>
      <c r="E14" s="14"/>
    </row>
    <row r="15" spans="1:5" ht="17" customHeight="1">
      <c r="A15" s="6" t="s">
        <v>176</v>
      </c>
      <c r="B15" s="11"/>
      <c r="C15" s="12">
        <v>-365976540</v>
      </c>
      <c r="D15" s="12">
        <v>365976540</v>
      </c>
      <c r="E15" s="11"/>
    </row>
    <row r="16" spans="1:5" ht="17" customHeight="1">
      <c r="A16" s="6" t="s">
        <v>179</v>
      </c>
      <c r="B16" s="11"/>
      <c r="C16" s="12">
        <v>383824315</v>
      </c>
      <c r="D16" s="12">
        <v>-383824315</v>
      </c>
      <c r="E16" s="11"/>
    </row>
    <row r="17" spans="1:5" ht="17" customHeight="1">
      <c r="A17" s="6" t="s">
        <v>181</v>
      </c>
      <c r="B17" s="11"/>
      <c r="C17" s="12">
        <v>-679527041</v>
      </c>
      <c r="D17" s="12">
        <v>679527041</v>
      </c>
      <c r="E17" s="11"/>
    </row>
    <row r="18" spans="1:5" ht="17" customHeight="1">
      <c r="A18" s="6" t="s">
        <v>184</v>
      </c>
      <c r="B18" s="11"/>
      <c r="C18" s="12">
        <v>692627279</v>
      </c>
      <c r="D18" s="12">
        <v>-692627279</v>
      </c>
      <c r="E18" s="11"/>
    </row>
    <row r="19" spans="1:5" ht="17" customHeight="1">
      <c r="A19" s="6" t="s">
        <v>188</v>
      </c>
      <c r="B19" s="11"/>
      <c r="C19" s="12">
        <v>-762901093</v>
      </c>
      <c r="D19" s="12">
        <v>762901093</v>
      </c>
      <c r="E19" s="11"/>
    </row>
    <row r="20" spans="1:5" ht="17" customHeight="1">
      <c r="A20" s="6" t="s">
        <v>189</v>
      </c>
      <c r="B20" s="12" t="s">
        <v>58</v>
      </c>
      <c r="C20" s="12" t="s">
        <v>58</v>
      </c>
      <c r="D20" s="11"/>
      <c r="E20" s="11"/>
    </row>
    <row r="21" spans="1:5" ht="17" customHeight="1">
      <c r="A21" s="6" t="s">
        <v>178</v>
      </c>
      <c r="B21" s="12" t="s">
        <v>58</v>
      </c>
      <c r="C21" s="12" t="s">
        <v>58</v>
      </c>
      <c r="D21" s="11"/>
      <c r="E21" s="11"/>
    </row>
    <row r="22" spans="1:5" ht="17" customHeight="1">
      <c r="A22" s="6" t="s">
        <v>190</v>
      </c>
      <c r="B22" s="12">
        <v>-23697574</v>
      </c>
      <c r="C22" s="12">
        <v>27287214</v>
      </c>
      <c r="D22" s="12">
        <v>-50984788</v>
      </c>
      <c r="E22" s="11"/>
    </row>
    <row r="23" spans="1:5" ht="17" customHeight="1">
      <c r="A23" s="7" t="s">
        <v>192</v>
      </c>
      <c r="B23" s="13">
        <v>334648655</v>
      </c>
      <c r="C23" s="13">
        <v>-338689326</v>
      </c>
      <c r="D23" s="13">
        <v>673337981</v>
      </c>
      <c r="E23" s="14"/>
    </row>
    <row r="24" spans="1:5" ht="17" customHeight="1">
      <c r="A24" s="7" t="s">
        <v>193</v>
      </c>
      <c r="B24" s="13">
        <v>13997680597</v>
      </c>
      <c r="C24" s="13">
        <v>22347080771</v>
      </c>
      <c r="D24" s="13">
        <v>-8349400174</v>
      </c>
      <c r="E24" s="14"/>
    </row>
    <row r="25" spans="1:5" ht="17" customHeight="1">
      <c r="A25" s="8"/>
      <c r="B25" s="8"/>
      <c r="C25" s="8"/>
      <c r="D25" s="8"/>
      <c r="E25" s="8"/>
    </row>
    <row r="26" spans="1:5">
      <c r="A26" s="9"/>
    </row>
    <row r="27" spans="1:5">
      <c r="A27" s="9"/>
    </row>
    <row r="28" spans="1:5">
      <c r="A28" s="9"/>
    </row>
  </sheetData>
  <mergeCells count="6">
    <mergeCell ref="A2:E2"/>
    <mergeCell ref="A3:E3"/>
    <mergeCell ref="A4:E4"/>
    <mergeCell ref="C7:E7"/>
    <mergeCell ref="A7:A8"/>
    <mergeCell ref="B7:B8"/>
  </mergeCells>
  <phoneticPr fontId="2" type="Hiragana"/>
  <printOptions horizontalCentered="1"/>
  <pageMargins left="0.3888888888888889" right="0.3888888888888889" top="0.3888888888888889" bottom="0.3888888888888889" header="0.19444444444444445" footer="0.19444444444444445"/>
  <pageSetup paperSize="9" fitToWidth="1" fitToHeight="1" orientation="portrait" usePrinterDefaults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63"/>
  <sheetViews>
    <sheetView workbookViewId="0"/>
  </sheetViews>
  <sheetFormatPr defaultRowHeight="12.75"/>
  <cols>
    <col min="1" max="1" width="42.8125" style="1" customWidth="1"/>
    <col min="2" max="3" width="8.8984375" style="1" hidden="1" customWidth="1"/>
    <col min="4" max="4" width="10.8125" style="1" customWidth="1"/>
    <col min="5" max="5" width="15.8125" style="1" customWidth="1"/>
    <col min="6" max="7" width="30.8125" style="1" customWidth="1"/>
    <col min="8" max="16384" width="8.8984375" style="1" customWidth="1"/>
  </cols>
  <sheetData>
    <row r="1" spans="1:5" ht="17" customHeight="1">
      <c r="E1" s="15" t="s">
        <v>195</v>
      </c>
    </row>
    <row r="2" spans="1:5">
      <c r="A2" s="2" t="s">
        <v>197</v>
      </c>
      <c r="B2" s="10"/>
      <c r="C2" s="10"/>
      <c r="D2" s="10"/>
      <c r="E2" s="10"/>
    </row>
    <row r="3" spans="1:5">
      <c r="A3" s="3" t="s">
        <v>121</v>
      </c>
      <c r="B3" s="10"/>
      <c r="C3" s="10"/>
      <c r="D3" s="10"/>
      <c r="E3" s="10"/>
    </row>
    <row r="4" spans="1:5">
      <c r="A4" s="3" t="s">
        <v>123</v>
      </c>
      <c r="B4" s="10"/>
      <c r="C4" s="10"/>
      <c r="D4" s="10"/>
      <c r="E4" s="10"/>
    </row>
    <row r="5" spans="1:5">
      <c r="A5" s="4" t="s">
        <v>16</v>
      </c>
    </row>
    <row r="6" spans="1:5" ht="17" customHeight="1">
      <c r="A6" s="4" t="s">
        <v>21</v>
      </c>
      <c r="E6" s="16" t="s">
        <v>12</v>
      </c>
    </row>
    <row r="7" spans="1:5" ht="27" customHeight="1">
      <c r="A7" s="5" t="s">
        <v>0</v>
      </c>
      <c r="B7" s="5"/>
      <c r="C7" s="5"/>
      <c r="D7" s="5" t="s">
        <v>27</v>
      </c>
      <c r="E7" s="5"/>
    </row>
    <row r="8" spans="1:5" ht="17" customHeight="1">
      <c r="A8" s="6" t="s">
        <v>198</v>
      </c>
      <c r="B8" s="6"/>
      <c r="C8" s="6"/>
      <c r="D8" s="11"/>
      <c r="E8" s="11"/>
    </row>
    <row r="9" spans="1:5" ht="17" customHeight="1">
      <c r="A9" s="6" t="s">
        <v>200</v>
      </c>
      <c r="B9" s="6"/>
      <c r="C9" s="6"/>
      <c r="D9" s="12">
        <v>5795293002</v>
      </c>
      <c r="E9" s="11"/>
    </row>
    <row r="10" spans="1:5" ht="17" customHeight="1">
      <c r="A10" s="6" t="s">
        <v>202</v>
      </c>
      <c r="B10" s="6"/>
      <c r="C10" s="6"/>
      <c r="D10" s="12">
        <v>2919882362</v>
      </c>
      <c r="E10" s="11"/>
    </row>
    <row r="11" spans="1:5" ht="17" customHeight="1">
      <c r="A11" s="6" t="s">
        <v>205</v>
      </c>
      <c r="B11" s="6"/>
      <c r="C11" s="6"/>
      <c r="D11" s="12">
        <v>1418469112</v>
      </c>
      <c r="E11" s="11"/>
    </row>
    <row r="12" spans="1:5" ht="17" customHeight="1">
      <c r="A12" s="6" t="s">
        <v>207</v>
      </c>
      <c r="B12" s="6"/>
      <c r="C12" s="6"/>
      <c r="D12" s="12">
        <v>1440897078</v>
      </c>
      <c r="E12" s="11"/>
    </row>
    <row r="13" spans="1:5" ht="17" customHeight="1">
      <c r="A13" s="6" t="s">
        <v>208</v>
      </c>
      <c r="B13" s="6"/>
      <c r="C13" s="6"/>
      <c r="D13" s="12">
        <v>25271285</v>
      </c>
      <c r="E13" s="11"/>
    </row>
    <row r="14" spans="1:5" ht="17" customHeight="1">
      <c r="A14" s="6" t="s">
        <v>209</v>
      </c>
      <c r="B14" s="6"/>
      <c r="C14" s="6"/>
      <c r="D14" s="12">
        <v>35244887</v>
      </c>
      <c r="E14" s="11"/>
    </row>
    <row r="15" spans="1:5" ht="17" customHeight="1">
      <c r="A15" s="6" t="s">
        <v>191</v>
      </c>
      <c r="B15" s="6"/>
      <c r="C15" s="6"/>
      <c r="D15" s="12">
        <v>2875410640</v>
      </c>
      <c r="E15" s="11"/>
    </row>
    <row r="16" spans="1:5" ht="17" customHeight="1">
      <c r="A16" s="6" t="s">
        <v>22</v>
      </c>
      <c r="B16" s="6"/>
      <c r="C16" s="6"/>
      <c r="D16" s="12">
        <v>1690791340</v>
      </c>
      <c r="E16" s="11"/>
    </row>
    <row r="17" spans="1:5" ht="17" customHeight="1">
      <c r="A17" s="6" t="s">
        <v>212</v>
      </c>
      <c r="B17" s="6"/>
      <c r="C17" s="6"/>
      <c r="D17" s="12">
        <v>626916140</v>
      </c>
      <c r="E17" s="11"/>
    </row>
    <row r="18" spans="1:5" ht="17" customHeight="1">
      <c r="A18" s="6" t="s">
        <v>215</v>
      </c>
      <c r="B18" s="6"/>
      <c r="C18" s="6"/>
      <c r="D18" s="12">
        <v>511797378</v>
      </c>
      <c r="E18" s="11"/>
    </row>
    <row r="19" spans="1:5" ht="17" customHeight="1">
      <c r="A19" s="6" t="s">
        <v>209</v>
      </c>
      <c r="B19" s="6"/>
      <c r="C19" s="6"/>
      <c r="D19" s="12">
        <v>45905782</v>
      </c>
      <c r="E19" s="11"/>
    </row>
    <row r="20" spans="1:5" ht="17" customHeight="1">
      <c r="A20" s="6" t="s">
        <v>132</v>
      </c>
      <c r="B20" s="6"/>
      <c r="C20" s="6"/>
      <c r="D20" s="12">
        <v>6746666672</v>
      </c>
      <c r="E20" s="11"/>
    </row>
    <row r="21" spans="1:5" ht="17" customHeight="1">
      <c r="A21" s="6" t="s">
        <v>217</v>
      </c>
      <c r="B21" s="6"/>
      <c r="C21" s="6"/>
      <c r="D21" s="12">
        <v>5436809389</v>
      </c>
      <c r="E21" s="11"/>
    </row>
    <row r="22" spans="1:5" ht="17" customHeight="1">
      <c r="A22" s="6" t="s">
        <v>107</v>
      </c>
      <c r="B22" s="6"/>
      <c r="C22" s="6"/>
      <c r="D22" s="12">
        <v>1074177500</v>
      </c>
      <c r="E22" s="11"/>
    </row>
    <row r="23" spans="1:5" ht="17" customHeight="1">
      <c r="A23" s="6" t="s">
        <v>204</v>
      </c>
      <c r="B23" s="6"/>
      <c r="C23" s="6"/>
      <c r="D23" s="12">
        <v>136101567</v>
      </c>
      <c r="E23" s="11"/>
    </row>
    <row r="24" spans="1:5" ht="17" customHeight="1">
      <c r="A24" s="6" t="s">
        <v>219</v>
      </c>
      <c r="B24" s="6"/>
      <c r="C24" s="6"/>
      <c r="D24" s="12">
        <v>99578216</v>
      </c>
      <c r="E24" s="11"/>
    </row>
    <row r="25" spans="1:5" ht="17" customHeight="1">
      <c r="A25" s="6" t="s">
        <v>221</v>
      </c>
      <c r="B25" s="6"/>
      <c r="C25" s="6"/>
      <c r="D25" s="12" t="s">
        <v>58</v>
      </c>
      <c r="E25" s="11"/>
    </row>
    <row r="26" spans="1:5" ht="17" customHeight="1">
      <c r="A26" s="6" t="s">
        <v>222</v>
      </c>
      <c r="B26" s="6"/>
      <c r="C26" s="6"/>
      <c r="D26" s="12" t="s">
        <v>58</v>
      </c>
      <c r="E26" s="11"/>
    </row>
    <row r="27" spans="1:5" ht="17" customHeight="1">
      <c r="A27" s="6" t="s">
        <v>225</v>
      </c>
      <c r="B27" s="6"/>
      <c r="C27" s="6"/>
      <c r="D27" s="12" t="s">
        <v>58</v>
      </c>
      <c r="E27" s="11"/>
    </row>
    <row r="28" spans="1:5" ht="17" customHeight="1">
      <c r="A28" s="6" t="s">
        <v>194</v>
      </c>
      <c r="B28" s="6"/>
      <c r="C28" s="6"/>
      <c r="D28" s="12" t="s">
        <v>58</v>
      </c>
      <c r="E28" s="11"/>
    </row>
    <row r="29" spans="1:5" ht="17" customHeight="1">
      <c r="A29" s="7" t="s">
        <v>131</v>
      </c>
      <c r="B29" s="7"/>
      <c r="C29" s="7"/>
      <c r="D29" s="13">
        <v>951373670</v>
      </c>
      <c r="E29" s="14"/>
    </row>
    <row r="30" spans="1:5" ht="17" customHeight="1">
      <c r="A30" s="6" t="s">
        <v>227</v>
      </c>
      <c r="B30" s="6"/>
      <c r="C30" s="6"/>
      <c r="D30" s="11"/>
      <c r="E30" s="11"/>
    </row>
    <row r="31" spans="1:5" ht="17" customHeight="1">
      <c r="A31" s="6" t="s">
        <v>228</v>
      </c>
      <c r="B31" s="6"/>
      <c r="C31" s="6"/>
      <c r="D31" s="12">
        <v>1076451594</v>
      </c>
      <c r="E31" s="11"/>
    </row>
    <row r="32" spans="1:5" ht="17" customHeight="1">
      <c r="A32" s="6" t="s">
        <v>180</v>
      </c>
      <c r="B32" s="6"/>
      <c r="C32" s="6"/>
      <c r="D32" s="12">
        <v>383824315</v>
      </c>
      <c r="E32" s="11"/>
    </row>
    <row r="33" spans="1:5" ht="17" customHeight="1">
      <c r="A33" s="6" t="s">
        <v>230</v>
      </c>
      <c r="B33" s="6"/>
      <c r="C33" s="6"/>
      <c r="D33" s="12">
        <v>428560279</v>
      </c>
      <c r="E33" s="11"/>
    </row>
    <row r="34" spans="1:5" ht="17" customHeight="1">
      <c r="A34" s="6" t="s">
        <v>232</v>
      </c>
      <c r="B34" s="6"/>
      <c r="C34" s="6"/>
      <c r="D34" s="12">
        <v>262867000</v>
      </c>
      <c r="E34" s="11"/>
    </row>
    <row r="35" spans="1:5" ht="17" customHeight="1">
      <c r="A35" s="6" t="s">
        <v>233</v>
      </c>
      <c r="B35" s="6"/>
      <c r="C35" s="6"/>
      <c r="D35" s="12">
        <v>1200000</v>
      </c>
      <c r="E35" s="11"/>
    </row>
    <row r="36" spans="1:5" ht="17" customHeight="1">
      <c r="A36" s="6" t="s">
        <v>225</v>
      </c>
      <c r="B36" s="6"/>
      <c r="C36" s="6"/>
      <c r="D36" s="12" t="s">
        <v>58</v>
      </c>
      <c r="E36" s="11"/>
    </row>
    <row r="37" spans="1:5" ht="17" customHeight="1">
      <c r="A37" s="6" t="s">
        <v>234</v>
      </c>
      <c r="B37" s="6"/>
      <c r="C37" s="6"/>
      <c r="D37" s="12">
        <v>494878564</v>
      </c>
      <c r="E37" s="11"/>
    </row>
    <row r="38" spans="1:5" ht="17" customHeight="1">
      <c r="A38" s="6" t="s">
        <v>107</v>
      </c>
      <c r="B38" s="6"/>
      <c r="C38" s="6"/>
      <c r="D38" s="12" t="s">
        <v>58</v>
      </c>
      <c r="E38" s="11"/>
    </row>
    <row r="39" spans="1:5" ht="17" customHeight="1">
      <c r="A39" s="6" t="s">
        <v>224</v>
      </c>
      <c r="B39" s="6"/>
      <c r="C39" s="6"/>
      <c r="D39" s="12">
        <v>480274359</v>
      </c>
      <c r="E39" s="11"/>
    </row>
    <row r="40" spans="1:5" ht="17" customHeight="1">
      <c r="A40" s="6" t="s">
        <v>75</v>
      </c>
      <c r="B40" s="6"/>
      <c r="C40" s="6"/>
      <c r="D40" s="12" t="s">
        <v>58</v>
      </c>
      <c r="E40" s="11"/>
    </row>
    <row r="41" spans="1:5" ht="17" customHeight="1">
      <c r="A41" s="6" t="s">
        <v>101</v>
      </c>
      <c r="B41" s="6"/>
      <c r="C41" s="6"/>
      <c r="D41" s="12">
        <v>14604205</v>
      </c>
      <c r="E41" s="11"/>
    </row>
    <row r="42" spans="1:5" ht="17" customHeight="1">
      <c r="A42" s="6" t="s">
        <v>219</v>
      </c>
      <c r="B42" s="6"/>
      <c r="C42" s="6"/>
      <c r="D42" s="12" t="s">
        <v>58</v>
      </c>
      <c r="E42" s="11"/>
    </row>
    <row r="43" spans="1:5" ht="17" customHeight="1">
      <c r="A43" s="7" t="s">
        <v>235</v>
      </c>
      <c r="B43" s="7"/>
      <c r="C43" s="7"/>
      <c r="D43" s="13">
        <v>-581573030</v>
      </c>
      <c r="E43" s="14"/>
    </row>
    <row r="44" spans="1:5" ht="17" customHeight="1">
      <c r="A44" s="6" t="s">
        <v>236</v>
      </c>
      <c r="B44" s="6"/>
      <c r="C44" s="6"/>
      <c r="D44" s="11"/>
      <c r="E44" s="11"/>
    </row>
    <row r="45" spans="1:5" ht="17" customHeight="1">
      <c r="A45" s="6" t="s">
        <v>239</v>
      </c>
      <c r="B45" s="6"/>
      <c r="C45" s="6"/>
      <c r="D45" s="12">
        <v>849018482</v>
      </c>
      <c r="E45" s="11"/>
    </row>
    <row r="46" spans="1:5" ht="17" customHeight="1">
      <c r="A46" s="6" t="s">
        <v>241</v>
      </c>
      <c r="B46" s="6"/>
      <c r="C46" s="6"/>
      <c r="D46" s="12">
        <v>846397842</v>
      </c>
      <c r="E46" s="11"/>
    </row>
    <row r="47" spans="1:5" ht="17" customHeight="1">
      <c r="A47" s="6" t="s">
        <v>225</v>
      </c>
      <c r="B47" s="6"/>
      <c r="C47" s="6"/>
      <c r="D47" s="12">
        <v>2620640</v>
      </c>
      <c r="E47" s="11"/>
    </row>
    <row r="48" spans="1:5" ht="17" customHeight="1">
      <c r="A48" s="6" t="s">
        <v>243</v>
      </c>
      <c r="B48" s="6"/>
      <c r="C48" s="6"/>
      <c r="D48" s="12">
        <v>537796000</v>
      </c>
      <c r="E48" s="11"/>
    </row>
    <row r="49" spans="1:5" ht="17" customHeight="1">
      <c r="A49" s="6" t="s">
        <v>245</v>
      </c>
      <c r="B49" s="6"/>
      <c r="C49" s="6"/>
      <c r="D49" s="12">
        <v>537796000</v>
      </c>
      <c r="E49" s="11"/>
    </row>
    <row r="50" spans="1:5" ht="17" customHeight="1">
      <c r="A50" s="6" t="s">
        <v>219</v>
      </c>
      <c r="B50" s="6"/>
      <c r="C50" s="6"/>
      <c r="D50" s="12" t="s">
        <v>58</v>
      </c>
      <c r="E50" s="11"/>
    </row>
    <row r="51" spans="1:5" ht="17" customHeight="1">
      <c r="A51" s="7" t="s">
        <v>238</v>
      </c>
      <c r="B51" s="7"/>
      <c r="C51" s="7"/>
      <c r="D51" s="13">
        <v>-311222482</v>
      </c>
      <c r="E51" s="14"/>
    </row>
    <row r="52" spans="1:5" ht="17" customHeight="1">
      <c r="A52" s="7" t="s">
        <v>249</v>
      </c>
      <c r="B52" s="7"/>
      <c r="C52" s="7"/>
      <c r="D52" s="13">
        <v>58578158</v>
      </c>
      <c r="E52" s="14"/>
    </row>
    <row r="53" spans="1:5" ht="17" customHeight="1">
      <c r="A53" s="7" t="s">
        <v>10</v>
      </c>
      <c r="B53" s="7"/>
      <c r="C53" s="7"/>
      <c r="D53" s="13">
        <v>452255559</v>
      </c>
      <c r="E53" s="14"/>
    </row>
    <row r="54" spans="1:5" ht="17" customHeight="1">
      <c r="A54" s="7" t="s">
        <v>250</v>
      </c>
      <c r="B54" s="7"/>
      <c r="C54" s="7"/>
      <c r="D54" s="13">
        <v>510833717</v>
      </c>
      <c r="E54" s="14"/>
    </row>
    <row r="56" spans="1:5" ht="17" customHeight="1">
      <c r="A56" s="7" t="s">
        <v>251</v>
      </c>
      <c r="B56" s="7"/>
      <c r="C56" s="7"/>
      <c r="D56" s="13">
        <v>23176923</v>
      </c>
      <c r="E56" s="14"/>
    </row>
    <row r="57" spans="1:5" ht="17" customHeight="1">
      <c r="A57" s="7" t="s">
        <v>253</v>
      </c>
      <c r="B57" s="7"/>
      <c r="C57" s="7"/>
      <c r="D57" s="13">
        <v>6507376</v>
      </c>
      <c r="E57" s="14"/>
    </row>
    <row r="58" spans="1:5" ht="17" customHeight="1">
      <c r="A58" s="7" t="s">
        <v>255</v>
      </c>
      <c r="B58" s="7"/>
      <c r="C58" s="7"/>
      <c r="D58" s="13">
        <v>29684299</v>
      </c>
      <c r="E58" s="14"/>
    </row>
    <row r="59" spans="1:5" ht="17" customHeight="1">
      <c r="A59" s="7" t="s">
        <v>256</v>
      </c>
      <c r="B59" s="7"/>
      <c r="C59" s="7"/>
      <c r="D59" s="13">
        <v>540518016</v>
      </c>
      <c r="E59" s="14"/>
    </row>
    <row r="60" spans="1:5" ht="17" customHeight="1">
      <c r="A60" s="8"/>
      <c r="B60" s="8"/>
      <c r="C60" s="8"/>
      <c r="D60" s="8"/>
      <c r="E60" s="8"/>
    </row>
    <row r="61" spans="1:5">
      <c r="A61" s="9"/>
    </row>
    <row r="62" spans="1:5">
      <c r="A62" s="9"/>
    </row>
    <row r="63" spans="1:5">
      <c r="A63" s="9"/>
    </row>
  </sheetData>
  <mergeCells count="107">
    <mergeCell ref="A2:E2"/>
    <mergeCell ref="A3:E3"/>
    <mergeCell ref="A4:E4"/>
    <mergeCell ref="A7:C7"/>
    <mergeCell ref="D7:E7"/>
    <mergeCell ref="A8:C8"/>
    <mergeCell ref="D8:E8"/>
    <mergeCell ref="A9:C9"/>
    <mergeCell ref="D9:E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6:C56"/>
    <mergeCell ref="D56:E56"/>
    <mergeCell ref="A57:C57"/>
    <mergeCell ref="D57:E57"/>
    <mergeCell ref="A58:C58"/>
    <mergeCell ref="D58:E58"/>
    <mergeCell ref="A59:C59"/>
    <mergeCell ref="D59:E59"/>
  </mergeCells>
  <phoneticPr fontId="2" type="Hiragana"/>
  <printOptions horizontalCentered="1"/>
  <pageMargins left="0.3888888888888889" right="0.3888888888888889" top="0.3888888888888889" bottom="0.3888888888888889" header="0.19444444444444445" footer="0.19444444444444445"/>
  <pageSetup paperSize="9" fitToWidth="1" fitToHeight="1" orientation="portrait" usePrinterDefaults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A1:H23"/>
  <sheetViews>
    <sheetView topLeftCell="A3" zoomScale="90" zoomScaleNormal="90" workbookViewId="0">
      <selection activeCell="B35" sqref="B35"/>
    </sheetView>
  </sheetViews>
  <sheetFormatPr defaultColWidth="8.8984375" defaultRowHeight="11"/>
  <cols>
    <col min="1" max="1" width="30.8984375" style="21" customWidth="1"/>
    <col min="2" max="8" width="15.8984375" style="21" customWidth="1"/>
    <col min="9" max="16384" width="8.8984375" style="21"/>
  </cols>
  <sheetData>
    <row r="1" spans="1:8" ht="21">
      <c r="A1" s="22" t="s">
        <v>257</v>
      </c>
      <c r="B1" s="22"/>
      <c r="C1" s="22"/>
      <c r="D1" s="22"/>
      <c r="E1" s="22"/>
      <c r="F1" s="22"/>
      <c r="G1" s="22"/>
      <c r="H1" s="22"/>
    </row>
    <row r="2" spans="1:8" ht="13">
      <c r="A2" s="23" t="str">
        <f>"自治体名："&amp;自治体名</f>
        <v>自治体名：小鹿野町</v>
      </c>
      <c r="B2" s="23"/>
      <c r="C2" s="23"/>
      <c r="D2" s="23"/>
      <c r="E2" s="23"/>
      <c r="F2" s="23"/>
      <c r="G2" s="23"/>
      <c r="H2" s="28"/>
    </row>
    <row r="3" spans="1:8" ht="13">
      <c r="A3" s="23" t="str">
        <f>"年度："&amp;年度</f>
        <v>年度：令和６年度</v>
      </c>
      <c r="B3" s="23"/>
      <c r="C3" s="23"/>
      <c r="D3" s="23"/>
      <c r="E3" s="23"/>
      <c r="F3" s="23"/>
      <c r="G3" s="23"/>
      <c r="H3" s="23"/>
    </row>
    <row r="4" spans="1:8" ht="13">
      <c r="A4" s="23"/>
      <c r="B4" s="23"/>
      <c r="C4" s="23"/>
      <c r="D4" s="23"/>
      <c r="E4" s="23"/>
      <c r="F4" s="23"/>
      <c r="G4" s="23"/>
      <c r="H4" s="28" t="str">
        <f>単位</f>
        <v>（単位：円）</v>
      </c>
    </row>
    <row r="5" spans="1:8" ht="33">
      <c r="A5" s="24" t="s">
        <v>114</v>
      </c>
      <c r="B5" s="26" t="s">
        <v>83</v>
      </c>
      <c r="C5" s="26" t="s">
        <v>268</v>
      </c>
      <c r="D5" s="26" t="s">
        <v>269</v>
      </c>
      <c r="E5" s="26" t="s">
        <v>270</v>
      </c>
      <c r="F5" s="26" t="s">
        <v>272</v>
      </c>
      <c r="G5" s="26" t="s">
        <v>273</v>
      </c>
      <c r="H5" s="26" t="s">
        <v>274</v>
      </c>
    </row>
    <row r="6" spans="1:8">
      <c r="A6" s="25" t="s">
        <v>214</v>
      </c>
      <c r="B6" s="27">
        <v>19925125606</v>
      </c>
      <c r="C6" s="27">
        <v>162088416</v>
      </c>
      <c r="D6" s="27">
        <v>18649826</v>
      </c>
      <c r="E6" s="27">
        <v>20068564196</v>
      </c>
      <c r="F6" s="27">
        <v>9663432678</v>
      </c>
      <c r="G6" s="27">
        <v>324319372</v>
      </c>
      <c r="H6" s="27">
        <v>10405131518</v>
      </c>
    </row>
    <row r="7" spans="1:8">
      <c r="A7" s="25" t="s">
        <v>258</v>
      </c>
      <c r="B7" s="27">
        <v>4282302257</v>
      </c>
      <c r="C7" s="27">
        <v>26102664</v>
      </c>
      <c r="D7" s="27" t="s">
        <v>58</v>
      </c>
      <c r="E7" s="27">
        <v>4308404921</v>
      </c>
      <c r="F7" s="27" t="s">
        <v>58</v>
      </c>
      <c r="G7" s="27" t="s">
        <v>58</v>
      </c>
      <c r="H7" s="27">
        <v>4308404921</v>
      </c>
    </row>
    <row r="8" spans="1:8">
      <c r="A8" s="25" t="s">
        <v>259</v>
      </c>
      <c r="B8" s="27">
        <v>432731900</v>
      </c>
      <c r="C8" s="27" t="s">
        <v>58</v>
      </c>
      <c r="D8" s="27" t="s">
        <v>58</v>
      </c>
      <c r="E8" s="27">
        <v>432731900</v>
      </c>
      <c r="F8" s="27" t="s">
        <v>58</v>
      </c>
      <c r="G8" s="27" t="s">
        <v>58</v>
      </c>
      <c r="H8" s="27">
        <v>432731900</v>
      </c>
    </row>
    <row r="9" spans="1:8">
      <c r="A9" s="25" t="s">
        <v>261</v>
      </c>
      <c r="B9" s="27">
        <v>13559691497</v>
      </c>
      <c r="C9" s="27">
        <v>24442114</v>
      </c>
      <c r="D9" s="27">
        <v>416226</v>
      </c>
      <c r="E9" s="27">
        <v>13583717385</v>
      </c>
      <c r="F9" s="27">
        <v>8574849651</v>
      </c>
      <c r="G9" s="27">
        <v>263361306</v>
      </c>
      <c r="H9" s="27">
        <v>5008867734</v>
      </c>
    </row>
    <row r="10" spans="1:8">
      <c r="A10" s="25" t="s">
        <v>177</v>
      </c>
      <c r="B10" s="27">
        <v>1632166352</v>
      </c>
      <c r="C10" s="27">
        <v>45127938</v>
      </c>
      <c r="D10" s="27" t="s">
        <v>58</v>
      </c>
      <c r="E10" s="27">
        <v>1677294290</v>
      </c>
      <c r="F10" s="27">
        <v>1088583027</v>
      </c>
      <c r="G10" s="27">
        <v>60958066</v>
      </c>
      <c r="H10" s="27">
        <v>588711263</v>
      </c>
    </row>
    <row r="11" spans="1:8">
      <c r="A11" s="25" t="s">
        <v>262</v>
      </c>
      <c r="B11" s="27" t="s">
        <v>58</v>
      </c>
      <c r="C11" s="27" t="s">
        <v>58</v>
      </c>
      <c r="D11" s="27" t="s">
        <v>58</v>
      </c>
      <c r="E11" s="27" t="s">
        <v>58</v>
      </c>
      <c r="F11" s="27" t="s">
        <v>58</v>
      </c>
      <c r="G11" s="27" t="s">
        <v>58</v>
      </c>
      <c r="H11" s="27" t="s">
        <v>58</v>
      </c>
    </row>
    <row r="12" spans="1:8">
      <c r="A12" s="25" t="s">
        <v>98</v>
      </c>
      <c r="B12" s="27" t="s">
        <v>58</v>
      </c>
      <c r="C12" s="27" t="s">
        <v>58</v>
      </c>
      <c r="D12" s="27" t="s">
        <v>58</v>
      </c>
      <c r="E12" s="27" t="s">
        <v>58</v>
      </c>
      <c r="F12" s="27" t="s">
        <v>58</v>
      </c>
      <c r="G12" s="27" t="s">
        <v>58</v>
      </c>
      <c r="H12" s="27" t="s">
        <v>58</v>
      </c>
    </row>
    <row r="13" spans="1:8">
      <c r="A13" s="25" t="s">
        <v>111</v>
      </c>
      <c r="B13" s="27" t="s">
        <v>58</v>
      </c>
      <c r="C13" s="27" t="s">
        <v>58</v>
      </c>
      <c r="D13" s="27" t="s">
        <v>58</v>
      </c>
      <c r="E13" s="27" t="s">
        <v>58</v>
      </c>
      <c r="F13" s="27" t="s">
        <v>58</v>
      </c>
      <c r="G13" s="27" t="s">
        <v>58</v>
      </c>
      <c r="H13" s="27" t="s">
        <v>58</v>
      </c>
    </row>
    <row r="14" spans="1:8">
      <c r="A14" s="25" t="s">
        <v>263</v>
      </c>
      <c r="B14" s="27" t="s">
        <v>58</v>
      </c>
      <c r="C14" s="27" t="s">
        <v>58</v>
      </c>
      <c r="D14" s="27" t="s">
        <v>58</v>
      </c>
      <c r="E14" s="27" t="s">
        <v>58</v>
      </c>
      <c r="F14" s="27" t="s">
        <v>58</v>
      </c>
      <c r="G14" s="27" t="s">
        <v>58</v>
      </c>
      <c r="H14" s="27" t="s">
        <v>58</v>
      </c>
    </row>
    <row r="15" spans="1:8">
      <c r="A15" s="25" t="s">
        <v>138</v>
      </c>
      <c r="B15" s="27">
        <v>18233600</v>
      </c>
      <c r="C15" s="27">
        <v>66415700</v>
      </c>
      <c r="D15" s="27">
        <v>18233600</v>
      </c>
      <c r="E15" s="27">
        <v>66415700</v>
      </c>
      <c r="F15" s="27" t="s">
        <v>58</v>
      </c>
      <c r="G15" s="27" t="s">
        <v>58</v>
      </c>
      <c r="H15" s="27">
        <v>66415700</v>
      </c>
    </row>
    <row r="16" spans="1:8">
      <c r="A16" s="25" t="s">
        <v>265</v>
      </c>
      <c r="B16" s="27">
        <v>18100884844</v>
      </c>
      <c r="C16" s="27">
        <v>247058376</v>
      </c>
      <c r="D16" s="27">
        <v>18233601</v>
      </c>
      <c r="E16" s="27">
        <v>18329709619</v>
      </c>
      <c r="F16" s="27">
        <v>11419853632</v>
      </c>
      <c r="G16" s="27">
        <v>328038827</v>
      </c>
      <c r="H16" s="27">
        <v>6909855987</v>
      </c>
    </row>
    <row r="17" spans="1:8">
      <c r="A17" s="25" t="s">
        <v>258</v>
      </c>
      <c r="B17" s="27">
        <v>410632486</v>
      </c>
      <c r="C17" s="27" t="s">
        <v>58</v>
      </c>
      <c r="D17" s="27">
        <v>1</v>
      </c>
      <c r="E17" s="27">
        <v>410632485</v>
      </c>
      <c r="F17" s="27" t="s">
        <v>58</v>
      </c>
      <c r="G17" s="27" t="s">
        <v>58</v>
      </c>
      <c r="H17" s="27">
        <v>410632485</v>
      </c>
    </row>
    <row r="18" spans="1:8">
      <c r="A18" s="25" t="s">
        <v>261</v>
      </c>
      <c r="B18" s="27">
        <v>15632300</v>
      </c>
      <c r="C18" s="27">
        <v>1045000</v>
      </c>
      <c r="D18" s="27" t="s">
        <v>58</v>
      </c>
      <c r="E18" s="27">
        <v>16677300</v>
      </c>
      <c r="F18" s="27">
        <v>8914718</v>
      </c>
      <c r="G18" s="27">
        <v>260186</v>
      </c>
      <c r="H18" s="27">
        <v>7762582</v>
      </c>
    </row>
    <row r="19" spans="1:8">
      <c r="A19" s="25" t="s">
        <v>177</v>
      </c>
      <c r="B19" s="27">
        <v>17655772658</v>
      </c>
      <c r="C19" s="27">
        <v>160968876</v>
      </c>
      <c r="D19" s="27" t="s">
        <v>58</v>
      </c>
      <c r="E19" s="27">
        <v>17816741534</v>
      </c>
      <c r="F19" s="27">
        <v>11410938914</v>
      </c>
      <c r="G19" s="27">
        <v>327778641</v>
      </c>
      <c r="H19" s="27">
        <v>6405802620</v>
      </c>
    </row>
    <row r="20" spans="1:8">
      <c r="A20" s="25" t="s">
        <v>263</v>
      </c>
      <c r="B20" s="27" t="s">
        <v>58</v>
      </c>
      <c r="C20" s="27" t="s">
        <v>58</v>
      </c>
      <c r="D20" s="27" t="s">
        <v>58</v>
      </c>
      <c r="E20" s="27" t="s">
        <v>58</v>
      </c>
      <c r="F20" s="27" t="s">
        <v>58</v>
      </c>
      <c r="G20" s="27" t="s">
        <v>58</v>
      </c>
      <c r="H20" s="27" t="s">
        <v>58</v>
      </c>
    </row>
    <row r="21" spans="1:8">
      <c r="A21" s="25" t="s">
        <v>138</v>
      </c>
      <c r="B21" s="27">
        <v>18847400</v>
      </c>
      <c r="C21" s="27">
        <v>85044500</v>
      </c>
      <c r="D21" s="27">
        <v>18233600</v>
      </c>
      <c r="E21" s="27">
        <v>85658300</v>
      </c>
      <c r="F21" s="27" t="s">
        <v>58</v>
      </c>
      <c r="G21" s="27" t="s">
        <v>58</v>
      </c>
      <c r="H21" s="27">
        <v>85658300</v>
      </c>
    </row>
    <row r="22" spans="1:8">
      <c r="A22" s="25" t="s">
        <v>267</v>
      </c>
      <c r="B22" s="27">
        <v>834956461</v>
      </c>
      <c r="C22" s="27">
        <v>60288323</v>
      </c>
      <c r="D22" s="27">
        <v>2600000</v>
      </c>
      <c r="E22" s="27">
        <v>892644784</v>
      </c>
      <c r="F22" s="27">
        <v>809264760</v>
      </c>
      <c r="G22" s="27">
        <v>21122579</v>
      </c>
      <c r="H22" s="27">
        <v>83380024</v>
      </c>
    </row>
    <row r="23" spans="1:8">
      <c r="A23" s="25" t="s">
        <v>164</v>
      </c>
      <c r="B23" s="27">
        <v>38860966911</v>
      </c>
      <c r="C23" s="27">
        <v>469435115</v>
      </c>
      <c r="D23" s="27">
        <v>39483427</v>
      </c>
      <c r="E23" s="27">
        <v>39290918599</v>
      </c>
      <c r="F23" s="27">
        <v>21892551070</v>
      </c>
      <c r="G23" s="27">
        <v>673480778</v>
      </c>
      <c r="H23" s="27">
        <v>17398367529</v>
      </c>
    </row>
  </sheetData>
  <phoneticPr fontId="2"/>
  <conditionalFormatting sqref="A6:H23">
    <cfRule type="expression" dxfId="59" priority="1" stopIfTrue="1">
      <formula>$H$4="（単位：百万円）"</formula>
    </cfRule>
    <cfRule type="expression" dxfId="58" priority="2" stopIfTrue="1">
      <formula>$H$4="（単位：円）"</formula>
    </cfRule>
    <cfRule type="expression" dxfId="57" priority="3" stopIfTrue="1">
      <formula>$H$4="（単位：千円）"</formula>
    </cfRule>
  </conditionalFormatting>
  <dataValidations count="1">
    <dataValidation type="list" allowBlank="1" showDropDown="0" showInputMessage="1" showErrorMessage="1" sqref="H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0" fitToWidth="1" fitToHeight="1" orientation="landscape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pageSetUpPr fitToPage="1"/>
  </sheetPr>
  <dimension ref="A1:G24"/>
  <sheetViews>
    <sheetView topLeftCell="A2" zoomScale="84" zoomScaleNormal="84" workbookViewId="0">
      <selection activeCell="A26" sqref="A26"/>
    </sheetView>
  </sheetViews>
  <sheetFormatPr defaultColWidth="8.8984375" defaultRowHeight="11"/>
  <cols>
    <col min="1" max="1" width="39.5" style="21" bestFit="1" customWidth="1"/>
    <col min="2" max="7" width="19.8984375" style="21" customWidth="1"/>
    <col min="8" max="16384" width="8.8984375" style="21"/>
  </cols>
  <sheetData>
    <row r="1" spans="1:7" ht="21">
      <c r="A1" s="29" t="s">
        <v>321</v>
      </c>
    </row>
    <row r="2" spans="1:7" ht="13.2">
      <c r="A2" s="23" t="str">
        <f>"自治体名："&amp;自治体名</f>
        <v>自治体名：小鹿野町</v>
      </c>
    </row>
    <row r="3" spans="1:7" ht="13.2">
      <c r="A3" s="23" t="str">
        <f>"年度："&amp;年度</f>
        <v>年度：令和６年度</v>
      </c>
    </row>
    <row r="4" spans="1:7" ht="13.2">
      <c r="G4" s="28" t="str">
        <f>単位</f>
        <v>（単位：円）</v>
      </c>
    </row>
    <row r="5" spans="1:7" ht="22.5" customHeight="1">
      <c r="A5" s="30" t="s">
        <v>322</v>
      </c>
      <c r="B5" s="30" t="s">
        <v>329</v>
      </c>
      <c r="C5" s="30" t="s">
        <v>336</v>
      </c>
      <c r="D5" s="30" t="s">
        <v>337</v>
      </c>
      <c r="E5" s="30" t="s">
        <v>284</v>
      </c>
      <c r="F5" s="33" t="s">
        <v>338</v>
      </c>
      <c r="G5" s="33" t="s">
        <v>314</v>
      </c>
    </row>
    <row r="6" spans="1:7" ht="18" customHeight="1">
      <c r="A6" s="25" t="s">
        <v>126</v>
      </c>
      <c r="B6" s="32"/>
      <c r="C6" s="32"/>
      <c r="D6" s="32"/>
      <c r="E6" s="32"/>
      <c r="F6" s="34"/>
      <c r="G6" s="34"/>
    </row>
    <row r="7" spans="1:7" ht="18" customHeight="1">
      <c r="A7" s="25" t="s">
        <v>323</v>
      </c>
      <c r="B7" s="32">
        <v>1012048959</v>
      </c>
      <c r="C7" s="32">
        <v>499916424</v>
      </c>
      <c r="D7" s="32"/>
      <c r="E7" s="32"/>
      <c r="F7" s="34">
        <f t="shared" ref="F7:F19" si="0">SUM(B7:E7)</f>
        <v>1511965383</v>
      </c>
      <c r="G7" s="34">
        <f t="shared" ref="G7:G19" si="1">F7</f>
        <v>1511965383</v>
      </c>
    </row>
    <row r="8" spans="1:7" ht="18" customHeight="1">
      <c r="A8" s="25" t="s">
        <v>88</v>
      </c>
      <c r="B8" s="32">
        <v>388192810</v>
      </c>
      <c r="C8" s="32">
        <v>200000000</v>
      </c>
      <c r="D8" s="32"/>
      <c r="E8" s="32"/>
      <c r="F8" s="34">
        <f t="shared" si="0"/>
        <v>588192810</v>
      </c>
      <c r="G8" s="34">
        <f t="shared" si="1"/>
        <v>588192810</v>
      </c>
    </row>
    <row r="9" spans="1:7" ht="18" customHeight="1">
      <c r="A9" s="25" t="s">
        <v>37</v>
      </c>
      <c r="B9" s="32">
        <v>100994436</v>
      </c>
      <c r="C9" s="32"/>
      <c r="D9" s="32"/>
      <c r="E9" s="32"/>
      <c r="F9" s="34">
        <f t="shared" si="0"/>
        <v>100994436</v>
      </c>
      <c r="G9" s="34">
        <f t="shared" si="1"/>
        <v>100994436</v>
      </c>
    </row>
    <row r="10" spans="1:7" ht="18" customHeight="1">
      <c r="A10" s="25" t="s">
        <v>324</v>
      </c>
      <c r="B10" s="32">
        <v>15263775</v>
      </c>
      <c r="C10" s="32"/>
      <c r="D10" s="32"/>
      <c r="E10" s="32"/>
      <c r="F10" s="34">
        <f t="shared" si="0"/>
        <v>15263775</v>
      </c>
      <c r="G10" s="34">
        <f t="shared" si="1"/>
        <v>15263775</v>
      </c>
    </row>
    <row r="11" spans="1:7" ht="18" customHeight="1">
      <c r="A11" s="25" t="s">
        <v>61</v>
      </c>
      <c r="B11" s="32">
        <v>7000000</v>
      </c>
      <c r="C11" s="32"/>
      <c r="D11" s="32"/>
      <c r="E11" s="32"/>
      <c r="F11" s="34">
        <f t="shared" si="0"/>
        <v>7000000</v>
      </c>
      <c r="G11" s="34">
        <f t="shared" si="1"/>
        <v>7000000</v>
      </c>
    </row>
    <row r="12" spans="1:7" ht="18" customHeight="1">
      <c r="A12" s="25" t="s">
        <v>271</v>
      </c>
      <c r="B12" s="32">
        <v>402723922</v>
      </c>
      <c r="C12" s="32"/>
      <c r="D12" s="32"/>
      <c r="E12" s="32"/>
      <c r="F12" s="34">
        <f t="shared" si="0"/>
        <v>402723922</v>
      </c>
      <c r="G12" s="34">
        <f t="shared" si="1"/>
        <v>402723922</v>
      </c>
    </row>
    <row r="13" spans="1:7" ht="18" customHeight="1">
      <c r="A13" s="25" t="s">
        <v>325</v>
      </c>
      <c r="B13" s="32">
        <v>225985400</v>
      </c>
      <c r="C13" s="32">
        <v>599818506</v>
      </c>
      <c r="D13" s="32"/>
      <c r="E13" s="32"/>
      <c r="F13" s="34">
        <f t="shared" si="0"/>
        <v>825803906</v>
      </c>
      <c r="G13" s="34">
        <f t="shared" si="1"/>
        <v>825803906</v>
      </c>
    </row>
    <row r="14" spans="1:7" ht="18" customHeight="1">
      <c r="A14" s="25" t="s">
        <v>326</v>
      </c>
      <c r="B14" s="32">
        <v>61476796</v>
      </c>
      <c r="C14" s="32">
        <v>10009123</v>
      </c>
      <c r="D14" s="32"/>
      <c r="E14" s="32"/>
      <c r="F14" s="34">
        <f t="shared" si="0"/>
        <v>71485919</v>
      </c>
      <c r="G14" s="34">
        <f t="shared" si="1"/>
        <v>71485919</v>
      </c>
    </row>
    <row r="15" spans="1:7" ht="18" customHeight="1">
      <c r="A15" s="25" t="s">
        <v>327</v>
      </c>
      <c r="B15" s="32">
        <v>28577107</v>
      </c>
      <c r="C15" s="32"/>
      <c r="D15" s="32"/>
      <c r="E15" s="32">
        <v>28420000</v>
      </c>
      <c r="F15" s="34">
        <f t="shared" si="0"/>
        <v>56997107</v>
      </c>
      <c r="G15" s="34">
        <f t="shared" si="1"/>
        <v>56997107</v>
      </c>
    </row>
    <row r="16" spans="1:7" ht="18" customHeight="1">
      <c r="A16" s="25" t="s">
        <v>328</v>
      </c>
      <c r="B16" s="32">
        <v>43332000</v>
      </c>
      <c r="C16" s="32"/>
      <c r="D16" s="32"/>
      <c r="E16" s="32"/>
      <c r="F16" s="34">
        <f t="shared" si="0"/>
        <v>43332000</v>
      </c>
      <c r="G16" s="34">
        <f t="shared" si="1"/>
        <v>43332000</v>
      </c>
    </row>
    <row r="17" spans="1:7" ht="18" customHeight="1">
      <c r="A17" s="25" t="s">
        <v>330</v>
      </c>
      <c r="B17" s="32">
        <v>213058</v>
      </c>
      <c r="C17" s="32"/>
      <c r="D17" s="32"/>
      <c r="E17" s="32"/>
      <c r="F17" s="34">
        <f t="shared" si="0"/>
        <v>213058</v>
      </c>
      <c r="G17" s="34">
        <f t="shared" si="1"/>
        <v>213058</v>
      </c>
    </row>
    <row r="18" spans="1:7" ht="18" customHeight="1">
      <c r="A18" s="25" t="s">
        <v>331</v>
      </c>
      <c r="B18" s="32">
        <v>47800000</v>
      </c>
      <c r="C18" s="32"/>
      <c r="D18" s="32"/>
      <c r="E18" s="32"/>
      <c r="F18" s="34">
        <f t="shared" si="0"/>
        <v>47800000</v>
      </c>
      <c r="G18" s="34">
        <f t="shared" si="1"/>
        <v>47800000</v>
      </c>
    </row>
    <row r="19" spans="1:7" ht="18" customHeight="1">
      <c r="A19" s="25" t="s">
        <v>332</v>
      </c>
      <c r="B19" s="32">
        <v>30016177</v>
      </c>
      <c r="C19" s="32"/>
      <c r="D19" s="32"/>
      <c r="E19" s="32"/>
      <c r="F19" s="34">
        <f t="shared" si="0"/>
        <v>30016177</v>
      </c>
      <c r="G19" s="34">
        <f t="shared" si="1"/>
        <v>30016177</v>
      </c>
    </row>
    <row r="20" spans="1:7" ht="18" customHeight="1">
      <c r="A20" s="25" t="s">
        <v>333</v>
      </c>
      <c r="B20" s="32"/>
      <c r="C20" s="32"/>
      <c r="D20" s="32"/>
      <c r="E20" s="32"/>
      <c r="F20" s="34"/>
      <c r="G20" s="34"/>
    </row>
    <row r="21" spans="1:7" ht="18" customHeight="1">
      <c r="A21" s="25" t="s">
        <v>334</v>
      </c>
      <c r="B21" s="32">
        <v>103140785</v>
      </c>
      <c r="C21" s="32"/>
      <c r="D21" s="32"/>
      <c r="E21" s="32"/>
      <c r="F21" s="34">
        <f>SUM(B21:E21)</f>
        <v>103140785</v>
      </c>
      <c r="G21" s="34">
        <f>F21</f>
        <v>103140785</v>
      </c>
    </row>
    <row r="22" spans="1:7" ht="18" customHeight="1">
      <c r="A22" s="25" t="s">
        <v>335</v>
      </c>
      <c r="B22" s="32">
        <v>233250649</v>
      </c>
      <c r="C22" s="32"/>
      <c r="D22" s="32"/>
      <c r="E22" s="32"/>
      <c r="F22" s="34">
        <f>SUM(B22:E22)</f>
        <v>233250649</v>
      </c>
      <c r="G22" s="34">
        <f>F22</f>
        <v>233250649</v>
      </c>
    </row>
    <row r="23" spans="1:7" ht="18" customHeight="1">
      <c r="A23" s="25" t="s">
        <v>136</v>
      </c>
      <c r="B23" s="32">
        <v>15554288</v>
      </c>
      <c r="C23" s="32"/>
      <c r="D23" s="32"/>
      <c r="E23" s="32"/>
      <c r="F23" s="34">
        <f>SUM(B23:E23)</f>
        <v>15554288</v>
      </c>
      <c r="G23" s="34">
        <f>F23</f>
        <v>15554288</v>
      </c>
    </row>
    <row r="24" spans="1:7" ht="18" customHeight="1">
      <c r="A24" s="31" t="s">
        <v>164</v>
      </c>
      <c r="B24" s="32">
        <f>SUM(B6:B23)</f>
        <v>2715570162</v>
      </c>
      <c r="C24" s="32">
        <f>SUM(C6:C23)</f>
        <v>1309744053</v>
      </c>
      <c r="D24" s="32">
        <f>SUM(D6:D23)</f>
        <v>0</v>
      </c>
      <c r="E24" s="32">
        <f>SUM(E6:E23)</f>
        <v>28420000</v>
      </c>
      <c r="F24" s="32">
        <f>SUM(F6:F23)</f>
        <v>4053734215</v>
      </c>
      <c r="G24" s="32">
        <f>F24</f>
        <v>4053734215</v>
      </c>
    </row>
  </sheetData>
  <phoneticPr fontId="2"/>
  <conditionalFormatting sqref="B6:G24">
    <cfRule type="expression" dxfId="56" priority="1" stopIfTrue="1">
      <formula>$G$4="（単位：百万円）"</formula>
    </cfRule>
    <cfRule type="expression" dxfId="55" priority="2" stopIfTrue="1">
      <formula>$G$4="（単位：円）"</formula>
    </cfRule>
    <cfRule type="expression" dxfId="54" priority="3" stopIfTrue="1">
      <formula>$G$4="（単位：千円）"</formula>
    </cfRule>
  </conditionalFormatting>
  <dataValidations count="1">
    <dataValidation type="list" allowBlank="1" showDropDown="0" showInputMessage="1" showErrorMessage="1" sqref="G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5" fitToWidth="1" fitToHeight="1" orientation="landscape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pageSetUpPr fitToPage="1"/>
  </sheetPr>
  <dimension ref="A1:E20"/>
  <sheetViews>
    <sheetView zoomScale="101" zoomScaleNormal="101" workbookViewId="0">
      <selection activeCell="B35" sqref="B35"/>
    </sheetView>
  </sheetViews>
  <sheetFormatPr defaultColWidth="8.8984375" defaultRowHeight="10.8"/>
  <cols>
    <col min="1" max="1" width="30.8984375" style="21" customWidth="1"/>
    <col min="2" max="3" width="19.8984375" style="21" customWidth="1"/>
    <col min="4" max="5" width="8.8984375" style="21" hidden="1" customWidth="1"/>
    <col min="6" max="16384" width="8.8984375" style="21"/>
  </cols>
  <sheetData>
    <row r="1" spans="1:5" ht="21">
      <c r="A1" s="29" t="s">
        <v>353</v>
      </c>
    </row>
    <row r="2" spans="1:5" ht="13.2">
      <c r="A2" s="23" t="str">
        <f>"自治体名："&amp;自治体名</f>
        <v>自治体名：小鹿野町</v>
      </c>
    </row>
    <row r="3" spans="1:5" ht="13.2">
      <c r="A3" s="23" t="str">
        <f>"年度："&amp;年度</f>
        <v>年度：令和６年度</v>
      </c>
    </row>
    <row r="4" spans="1:5" ht="13.2">
      <c r="C4" s="28" t="str">
        <f>単位</f>
        <v>（単位：円）</v>
      </c>
    </row>
    <row r="5" spans="1:5" ht="22.5" customHeight="1">
      <c r="A5" s="30" t="s">
        <v>120</v>
      </c>
      <c r="B5" s="30" t="s">
        <v>254</v>
      </c>
      <c r="C5" s="30" t="s">
        <v>175</v>
      </c>
    </row>
    <row r="6" spans="1:5" ht="18" customHeight="1">
      <c r="A6" s="25" t="s">
        <v>186</v>
      </c>
      <c r="B6" s="32"/>
      <c r="C6" s="32"/>
    </row>
    <row r="7" spans="1:5" ht="18" customHeight="1">
      <c r="A7" s="35"/>
      <c r="B7" s="32"/>
      <c r="C7" s="32"/>
    </row>
    <row r="8" spans="1:5" ht="18" hidden="1" customHeight="1">
      <c r="A8" s="35"/>
      <c r="B8" s="32"/>
      <c r="C8" s="32"/>
    </row>
    <row r="9" spans="1:5" ht="18" hidden="1" customHeight="1">
      <c r="A9" s="35"/>
      <c r="B9" s="32"/>
      <c r="C9" s="32"/>
    </row>
    <row r="10" spans="1:5" ht="18" customHeight="1">
      <c r="A10" s="36" t="s">
        <v>237</v>
      </c>
      <c r="B10" s="37">
        <f>SUM(B7:B9)</f>
        <v>0</v>
      </c>
      <c r="C10" s="37">
        <f>SUM(C7:C9)</f>
        <v>0</v>
      </c>
    </row>
    <row r="11" spans="1:5" ht="18" customHeight="1">
      <c r="A11" s="25" t="s">
        <v>346</v>
      </c>
      <c r="B11" s="32"/>
      <c r="C11" s="32"/>
    </row>
    <row r="12" spans="1:5" ht="18" customHeight="1">
      <c r="A12" s="35" t="s">
        <v>218</v>
      </c>
      <c r="B12" s="32"/>
      <c r="C12" s="32">
        <v>0</v>
      </c>
    </row>
    <row r="13" spans="1:5" ht="18" customHeight="1">
      <c r="A13" s="35" t="s">
        <v>223</v>
      </c>
      <c r="B13" s="32">
        <v>3178754</v>
      </c>
      <c r="C13" s="32">
        <f t="shared" ref="C13:C18" si="0">E13</f>
        <v>83048.068781184455</v>
      </c>
      <c r="D13" s="38">
        <f t="shared" ref="D13:D18" si="1">B13/$B$20</f>
        <v>0.4370950988483393</v>
      </c>
      <c r="E13" s="21">
        <f t="shared" ref="E13:E19" si="2">D13*$D$20</f>
        <v>83048.068781184455</v>
      </c>
    </row>
    <row r="14" spans="1:5" ht="18" customHeight="1">
      <c r="A14" s="35" t="s">
        <v>347</v>
      </c>
      <c r="B14" s="32">
        <v>-120600</v>
      </c>
      <c r="C14" s="32">
        <f t="shared" si="0"/>
        <v>-3150.7933910616689</v>
      </c>
      <c r="D14" s="38">
        <f t="shared" si="1"/>
        <v>-1.6583123110850889e-002</v>
      </c>
      <c r="E14" s="21">
        <f t="shared" si="2"/>
        <v>-3150.7933910616689</v>
      </c>
    </row>
    <row r="15" spans="1:5" ht="18" customHeight="1">
      <c r="A15" s="35" t="s">
        <v>348</v>
      </c>
      <c r="B15" s="32">
        <v>2328000</v>
      </c>
      <c r="C15" s="32">
        <f t="shared" si="0"/>
        <v>60821.285359797403</v>
      </c>
      <c r="D15" s="38">
        <f t="shared" si="1"/>
        <v>0.32011202820946</v>
      </c>
      <c r="E15" s="21">
        <f t="shared" si="2"/>
        <v>60821.285359797403</v>
      </c>
    </row>
    <row r="16" spans="1:5" ht="18" customHeight="1">
      <c r="A16" s="35" t="s">
        <v>349</v>
      </c>
      <c r="B16" s="32">
        <v>172200</v>
      </c>
      <c r="C16" s="32">
        <f t="shared" si="0"/>
        <v>4498.8940459437763</v>
      </c>
      <c r="D16" s="38">
        <f t="shared" si="1"/>
        <v>2.3678389715493561e-002</v>
      </c>
      <c r="E16" s="21">
        <f t="shared" si="2"/>
        <v>4498.8940459437763</v>
      </c>
    </row>
    <row r="17" spans="1:5" ht="18" customHeight="1">
      <c r="A17" s="35" t="s">
        <v>350</v>
      </c>
      <c r="B17" s="32">
        <v>0</v>
      </c>
      <c r="C17" s="32">
        <f t="shared" si="0"/>
        <v>0</v>
      </c>
      <c r="D17" s="38">
        <f t="shared" si="1"/>
        <v>0</v>
      </c>
      <c r="E17" s="21">
        <f t="shared" si="2"/>
        <v>0</v>
      </c>
    </row>
    <row r="18" spans="1:5" ht="18" customHeight="1">
      <c r="A18" s="35" t="s">
        <v>352</v>
      </c>
      <c r="B18" s="32">
        <v>1714100</v>
      </c>
      <c r="C18" s="32">
        <f t="shared" si="0"/>
        <v>44782.54520413604</v>
      </c>
      <c r="D18" s="38">
        <f t="shared" si="1"/>
        <v>0.23569760633755807</v>
      </c>
      <c r="E18" s="21">
        <f t="shared" si="2"/>
        <v>44782.54520413604</v>
      </c>
    </row>
    <row r="19" spans="1:5" ht="18" customHeight="1">
      <c r="A19" s="36" t="s">
        <v>237</v>
      </c>
      <c r="B19" s="37">
        <f>SUM(B12:B18)</f>
        <v>7272454</v>
      </c>
      <c r="C19" s="37">
        <f>SUM(C12:C18)</f>
        <v>190000</v>
      </c>
      <c r="D19" s="21">
        <f>SUM(D13:D18)</f>
        <v>1</v>
      </c>
      <c r="E19" s="21">
        <f t="shared" si="2"/>
        <v>189999.99999999997</v>
      </c>
    </row>
    <row r="20" spans="1:5" ht="18" customHeight="1">
      <c r="A20" s="31" t="s">
        <v>164</v>
      </c>
      <c r="B20" s="32">
        <f>B10+B19</f>
        <v>7272454</v>
      </c>
      <c r="C20" s="32">
        <f>C10+C19</f>
        <v>190000</v>
      </c>
      <c r="D20" s="39">
        <v>190000</v>
      </c>
      <c r="E20" s="40">
        <f>E19-D20</f>
        <v>0</v>
      </c>
    </row>
  </sheetData>
  <phoneticPr fontId="2"/>
  <conditionalFormatting sqref="B6:C20">
    <cfRule type="expression" dxfId="53" priority="1" stopIfTrue="1">
      <formula>$C$4="（単位：百万円）"</formula>
    </cfRule>
    <cfRule type="expression" dxfId="52" priority="2" stopIfTrue="1">
      <formula>$C$4="（単位：円）"</formula>
    </cfRule>
    <cfRule type="expression" dxfId="51" priority="3" stopIfTrue="1">
      <formula>$C$4="（単位：千円）"</formula>
    </cfRule>
  </conditionalFormatting>
  <dataValidations count="1">
    <dataValidation type="list" allowBlank="1" showDropDown="0" showInputMessage="1" showErrorMessage="1" sqref="C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fitToWidth="1" fitToHeight="1" orientation="landscape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pageSetUpPr fitToPage="1"/>
  </sheetPr>
  <dimension ref="A1:K19"/>
  <sheetViews>
    <sheetView zoomScale="91" zoomScaleNormal="91" workbookViewId="0">
      <selection activeCell="B35" sqref="B35"/>
    </sheetView>
  </sheetViews>
  <sheetFormatPr defaultColWidth="8.8984375" defaultRowHeight="10.8"/>
  <cols>
    <col min="1" max="1" width="20.8984375" style="21" customWidth="1"/>
    <col min="2" max="2" width="14.8984375" style="21" customWidth="1"/>
    <col min="3" max="3" width="16.8984375" style="21" customWidth="1"/>
    <col min="4" max="11" width="14.8984375" style="21" customWidth="1"/>
    <col min="12" max="16384" width="8.8984375" style="21"/>
  </cols>
  <sheetData>
    <row r="1" spans="1:11" ht="21">
      <c r="A1" s="29" t="s">
        <v>315</v>
      </c>
    </row>
    <row r="2" spans="1:11" ht="13.2">
      <c r="A2" s="23" t="str">
        <f>"自治体名："&amp;自治体名</f>
        <v>自治体名：小鹿野町</v>
      </c>
    </row>
    <row r="3" spans="1:11" ht="13.2">
      <c r="A3" s="23" t="str">
        <f>"年度："&amp;年度</f>
        <v>年度：令和６年度</v>
      </c>
    </row>
    <row r="4" spans="1:11" ht="13.2">
      <c r="K4" s="28" t="str">
        <f>単位</f>
        <v>（単位：円）</v>
      </c>
    </row>
    <row r="5" spans="1:11" ht="22.5" customHeight="1">
      <c r="A5" s="30" t="s">
        <v>322</v>
      </c>
      <c r="B5" s="41" t="s">
        <v>25</v>
      </c>
      <c r="C5" s="42"/>
      <c r="D5" s="30" t="s">
        <v>185</v>
      </c>
      <c r="E5" s="33" t="s">
        <v>365</v>
      </c>
      <c r="F5" s="30" t="s">
        <v>366</v>
      </c>
      <c r="G5" s="33" t="s">
        <v>354</v>
      </c>
      <c r="H5" s="41" t="s">
        <v>367</v>
      </c>
      <c r="I5" s="46"/>
      <c r="J5" s="47"/>
      <c r="K5" s="30" t="s">
        <v>284</v>
      </c>
    </row>
    <row r="6" spans="1:11" ht="22.5" customHeight="1">
      <c r="A6" s="30"/>
      <c r="B6" s="30"/>
      <c r="C6" s="43" t="s">
        <v>363</v>
      </c>
      <c r="D6" s="30"/>
      <c r="E6" s="30"/>
      <c r="F6" s="30"/>
      <c r="G6" s="30"/>
      <c r="H6" s="30"/>
      <c r="I6" s="30" t="s">
        <v>368</v>
      </c>
      <c r="J6" s="30" t="s">
        <v>369</v>
      </c>
      <c r="K6" s="30"/>
    </row>
    <row r="7" spans="1:11" ht="18" customHeight="1">
      <c r="A7" s="25" t="s">
        <v>355</v>
      </c>
      <c r="B7" s="32"/>
      <c r="C7" s="44"/>
      <c r="D7" s="32"/>
      <c r="E7" s="32"/>
      <c r="F7" s="32"/>
      <c r="G7" s="32"/>
      <c r="H7" s="32"/>
      <c r="I7" s="32"/>
      <c r="J7" s="32"/>
      <c r="K7" s="32"/>
    </row>
    <row r="8" spans="1:11" ht="18" customHeight="1">
      <c r="A8" s="35" t="s">
        <v>356</v>
      </c>
      <c r="B8" s="34">
        <v>0</v>
      </c>
      <c r="C8" s="45">
        <v>0</v>
      </c>
      <c r="D8" s="34">
        <v>0</v>
      </c>
      <c r="E8" s="34">
        <v>0</v>
      </c>
      <c r="F8" s="34">
        <v>0</v>
      </c>
      <c r="G8" s="34">
        <v>0</v>
      </c>
      <c r="H8" s="34"/>
      <c r="I8" s="34"/>
      <c r="J8" s="34"/>
      <c r="K8" s="34"/>
    </row>
    <row r="9" spans="1:11" ht="18" customHeight="1">
      <c r="A9" s="35" t="s">
        <v>90</v>
      </c>
      <c r="B9" s="34">
        <v>0</v>
      </c>
      <c r="C9" s="45">
        <v>0</v>
      </c>
      <c r="D9" s="34">
        <v>0</v>
      </c>
      <c r="E9" s="34">
        <v>0</v>
      </c>
      <c r="F9" s="34">
        <v>0</v>
      </c>
      <c r="G9" s="34">
        <v>0</v>
      </c>
      <c r="H9" s="34"/>
      <c r="I9" s="34"/>
      <c r="J9" s="34"/>
      <c r="K9" s="34"/>
    </row>
    <row r="10" spans="1:11" ht="18" customHeight="1">
      <c r="A10" s="35" t="s">
        <v>33</v>
      </c>
      <c r="B10" s="34">
        <v>149665443</v>
      </c>
      <c r="C10" s="45">
        <v>13404396</v>
      </c>
      <c r="D10" s="34">
        <v>0</v>
      </c>
      <c r="E10" s="34">
        <v>0</v>
      </c>
      <c r="F10" s="34">
        <v>0</v>
      </c>
      <c r="G10" s="34">
        <v>149665443</v>
      </c>
      <c r="H10" s="34"/>
      <c r="I10" s="34"/>
      <c r="J10" s="34"/>
      <c r="K10" s="34"/>
    </row>
    <row r="11" spans="1:11" ht="18" customHeight="1">
      <c r="A11" s="35" t="s">
        <v>358</v>
      </c>
      <c r="B11" s="34">
        <v>7380000</v>
      </c>
      <c r="C11" s="45">
        <v>1230000</v>
      </c>
      <c r="D11" s="34">
        <v>7380000</v>
      </c>
      <c r="E11" s="34">
        <v>0</v>
      </c>
      <c r="F11" s="34">
        <v>0</v>
      </c>
      <c r="G11" s="34">
        <v>0</v>
      </c>
      <c r="H11" s="34"/>
      <c r="I11" s="34"/>
      <c r="J11" s="34"/>
      <c r="K11" s="34"/>
    </row>
    <row r="12" spans="1:11" ht="18" customHeight="1">
      <c r="A12" s="35" t="s">
        <v>70</v>
      </c>
      <c r="B12" s="34">
        <v>4454403122</v>
      </c>
      <c r="C12" s="45">
        <v>527271000</v>
      </c>
      <c r="D12" s="34">
        <v>1303421671</v>
      </c>
      <c r="E12" s="34">
        <v>1405325047</v>
      </c>
      <c r="F12" s="34">
        <v>612343374</v>
      </c>
      <c r="G12" s="34">
        <v>1133313030</v>
      </c>
      <c r="H12" s="34"/>
      <c r="I12" s="34"/>
      <c r="J12" s="34"/>
      <c r="K12" s="34"/>
    </row>
    <row r="13" spans="1:11" ht="18" customHeight="1">
      <c r="A13" s="35" t="s">
        <v>284</v>
      </c>
      <c r="B13" s="34">
        <v>565163110</v>
      </c>
      <c r="C13" s="45">
        <v>59225096</v>
      </c>
      <c r="D13" s="34">
        <v>9242664</v>
      </c>
      <c r="E13" s="34">
        <v>441498430</v>
      </c>
      <c r="F13" s="34">
        <v>42704288</v>
      </c>
      <c r="G13" s="34">
        <v>71717728</v>
      </c>
      <c r="H13" s="34"/>
      <c r="I13" s="34"/>
      <c r="J13" s="34"/>
      <c r="K13" s="34"/>
    </row>
    <row r="14" spans="1:11" ht="18" customHeight="1">
      <c r="A14" s="25" t="s">
        <v>199</v>
      </c>
      <c r="B14" s="34"/>
      <c r="C14" s="45"/>
      <c r="D14" s="34"/>
      <c r="E14" s="34"/>
      <c r="F14" s="34"/>
      <c r="G14" s="34"/>
      <c r="H14" s="34"/>
      <c r="I14" s="34"/>
      <c r="J14" s="34"/>
      <c r="K14" s="34"/>
    </row>
    <row r="15" spans="1:11" ht="18" customHeight="1">
      <c r="A15" s="35" t="s">
        <v>203</v>
      </c>
      <c r="B15" s="34">
        <v>2190092334</v>
      </c>
      <c r="C15" s="45">
        <v>258139225</v>
      </c>
      <c r="D15" s="34">
        <v>1750632605</v>
      </c>
      <c r="E15" s="34">
        <v>336081729</v>
      </c>
      <c r="F15" s="34">
        <v>0</v>
      </c>
      <c r="G15" s="34">
        <v>103378000</v>
      </c>
      <c r="H15" s="34"/>
      <c r="I15" s="34"/>
      <c r="J15" s="34"/>
      <c r="K15" s="34"/>
    </row>
    <row r="16" spans="1:11" ht="18" customHeight="1">
      <c r="A16" s="35" t="s">
        <v>359</v>
      </c>
      <c r="B16" s="34">
        <v>1611539</v>
      </c>
      <c r="C16" s="45">
        <v>1019674</v>
      </c>
      <c r="D16" s="34">
        <v>1611539</v>
      </c>
      <c r="E16" s="34">
        <v>0</v>
      </c>
      <c r="F16" s="34">
        <v>0</v>
      </c>
      <c r="G16" s="34">
        <v>0</v>
      </c>
      <c r="H16" s="34"/>
      <c r="I16" s="34"/>
      <c r="J16" s="34"/>
      <c r="K16" s="34"/>
    </row>
    <row r="17" spans="1:11" ht="18" customHeight="1">
      <c r="A17" s="35" t="s">
        <v>362</v>
      </c>
      <c r="B17" s="34">
        <v>0</v>
      </c>
      <c r="C17" s="45">
        <v>0</v>
      </c>
      <c r="D17" s="34">
        <v>0</v>
      </c>
      <c r="E17" s="34">
        <v>0</v>
      </c>
      <c r="F17" s="34">
        <v>0</v>
      </c>
      <c r="G17" s="34">
        <v>0</v>
      </c>
      <c r="H17" s="34"/>
      <c r="I17" s="34"/>
      <c r="J17" s="34"/>
      <c r="K17" s="34"/>
    </row>
    <row r="18" spans="1:11" ht="18" customHeight="1">
      <c r="A18" s="35" t="s">
        <v>284</v>
      </c>
      <c r="B18" s="34">
        <v>0</v>
      </c>
      <c r="C18" s="45">
        <v>0</v>
      </c>
      <c r="D18" s="34">
        <v>0</v>
      </c>
      <c r="E18" s="34">
        <v>0</v>
      </c>
      <c r="F18" s="34">
        <v>0</v>
      </c>
      <c r="G18" s="34">
        <v>0</v>
      </c>
      <c r="H18" s="34"/>
      <c r="I18" s="34"/>
      <c r="J18" s="34"/>
      <c r="K18" s="34"/>
    </row>
    <row r="19" spans="1:11" ht="18" customHeight="1">
      <c r="A19" s="31" t="s">
        <v>69</v>
      </c>
      <c r="B19" s="32">
        <f t="shared" ref="B19:K19" si="0">SUM(B8:B18)</f>
        <v>7368315548</v>
      </c>
      <c r="C19" s="44">
        <f t="shared" si="0"/>
        <v>860289391</v>
      </c>
      <c r="D19" s="32">
        <f t="shared" si="0"/>
        <v>3072288479</v>
      </c>
      <c r="E19" s="32">
        <f t="shared" si="0"/>
        <v>2182905206</v>
      </c>
      <c r="F19" s="32">
        <f t="shared" si="0"/>
        <v>655047662</v>
      </c>
      <c r="G19" s="32">
        <f t="shared" si="0"/>
        <v>1458074201</v>
      </c>
      <c r="H19" s="32">
        <f t="shared" si="0"/>
        <v>0</v>
      </c>
      <c r="I19" s="32">
        <f t="shared" si="0"/>
        <v>0</v>
      </c>
      <c r="J19" s="32">
        <f t="shared" si="0"/>
        <v>0</v>
      </c>
      <c r="K19" s="32">
        <f t="shared" si="0"/>
        <v>0</v>
      </c>
    </row>
  </sheetData>
  <mergeCells count="8">
    <mergeCell ref="A5:A6"/>
    <mergeCell ref="B5:B6"/>
    <mergeCell ref="D5:D6"/>
    <mergeCell ref="E5:E6"/>
    <mergeCell ref="F5:F6"/>
    <mergeCell ref="G5:G6"/>
    <mergeCell ref="H5:H6"/>
    <mergeCell ref="K5:K6"/>
  </mergeCells>
  <phoneticPr fontId="2"/>
  <conditionalFormatting sqref="B7:K19">
    <cfRule type="expression" dxfId="50" priority="1" stopIfTrue="1">
      <formula>$K$4="（単位：百万円）"</formula>
    </cfRule>
    <cfRule type="expression" dxfId="49" priority="2" stopIfTrue="1">
      <formula>$K$4="（単位：円）"</formula>
    </cfRule>
    <cfRule type="expression" dxfId="48" priority="3" stopIfTrue="1">
      <formula>$K$4="（単位：千円）"</formula>
    </cfRule>
  </conditionalFormatting>
  <dataValidations count="1">
    <dataValidation type="list" allowBlank="1" showDropDown="0" showInputMessage="1" showErrorMessage="1" sqref="K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75" fitToWidth="1" fitToHeight="1" orientation="landscape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>
    <pageSetUpPr fitToPage="1"/>
  </sheetPr>
  <dimension ref="A1:J6"/>
  <sheetViews>
    <sheetView topLeftCell="A2" zoomScale="84" zoomScaleNormal="84" workbookViewId="0">
      <selection activeCell="B35" sqref="B35"/>
    </sheetView>
  </sheetViews>
  <sheetFormatPr defaultColWidth="8.8984375" defaultRowHeight="10.8"/>
  <cols>
    <col min="1" max="1" width="22.8984375" style="21" customWidth="1"/>
    <col min="2" max="10" width="12.8984375" style="21" customWidth="1"/>
    <col min="11" max="16384" width="8.8984375" style="21"/>
  </cols>
  <sheetData>
    <row r="1" spans="1:10" ht="21">
      <c r="A1" s="29" t="s">
        <v>260</v>
      </c>
    </row>
    <row r="2" spans="1:10" ht="13.2">
      <c r="A2" s="23" t="str">
        <f>"自治体名："&amp;自治体名</f>
        <v>自治体名：小鹿野町</v>
      </c>
    </row>
    <row r="3" spans="1:10" ht="13.2">
      <c r="A3" s="23" t="str">
        <f>"年度："&amp;年度</f>
        <v>年度：令和６年度</v>
      </c>
    </row>
    <row r="4" spans="1:10" ht="13.2">
      <c r="J4" s="28" t="s">
        <v>12</v>
      </c>
    </row>
    <row r="5" spans="1:10" ht="22.5" customHeight="1">
      <c r="A5" s="43" t="s">
        <v>25</v>
      </c>
      <c r="B5" s="30" t="s">
        <v>206</v>
      </c>
      <c r="C5" s="33" t="s">
        <v>374</v>
      </c>
      <c r="D5" s="33" t="s">
        <v>252</v>
      </c>
      <c r="E5" s="33" t="s">
        <v>246</v>
      </c>
      <c r="F5" s="33" t="s">
        <v>30</v>
      </c>
      <c r="G5" s="33" t="s">
        <v>375</v>
      </c>
      <c r="H5" s="33" t="s">
        <v>376</v>
      </c>
      <c r="I5" s="33" t="s">
        <v>157</v>
      </c>
      <c r="J5" s="30" t="s">
        <v>216</v>
      </c>
    </row>
    <row r="6" spans="1:10" ht="18" customHeight="1">
      <c r="A6" s="44">
        <f>SUM(B6:J6)</f>
        <v>7368315548</v>
      </c>
      <c r="B6" s="32">
        <v>860289391</v>
      </c>
      <c r="C6" s="32">
        <v>830303718</v>
      </c>
      <c r="D6" s="32">
        <v>806604166</v>
      </c>
      <c r="E6" s="32">
        <v>748136734</v>
      </c>
      <c r="F6" s="32">
        <v>686916189</v>
      </c>
      <c r="G6" s="32">
        <v>2086668053</v>
      </c>
      <c r="H6" s="32">
        <v>813768978</v>
      </c>
      <c r="I6" s="32">
        <v>320985276</v>
      </c>
      <c r="J6" s="32">
        <v>214643043</v>
      </c>
    </row>
  </sheetData>
  <phoneticPr fontId="2"/>
  <conditionalFormatting sqref="A6:J6">
    <cfRule type="expression" dxfId="47" priority="1" stopIfTrue="1">
      <formula>$J$4="（単位：百万円）"</formula>
    </cfRule>
    <cfRule type="expression" dxfId="46" priority="2" stopIfTrue="1">
      <formula>$J$4="（単位：円）"</formula>
    </cfRule>
    <cfRule type="expression" dxfId="45" priority="3" stopIfTrue="1">
      <formula>$J$4="（単位：千円）"</formula>
    </cfRule>
  </conditionalFormatting>
  <dataValidations count="1">
    <dataValidation type="list" allowBlank="1" showDropDown="0" showInputMessage="1" showErrorMessage="1" sqref="J4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3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貸借対照表(BS)</vt:lpstr>
      <vt:lpstr>行政コスト計算書(PL)</vt:lpstr>
      <vt:lpstr>純資産変動計算書(NW)</vt:lpstr>
      <vt:lpstr>資金収支計算書(CF)</vt:lpstr>
      <vt:lpstr>有形固定資産の明細</vt:lpstr>
      <vt:lpstr>基金の明細</vt:lpstr>
      <vt:lpstr>未収金の明細</vt:lpstr>
      <vt:lpstr>地方債等（借入先別）の明細</vt:lpstr>
      <vt:lpstr>地方債等（返済期間別）の明細</vt:lpstr>
      <vt:lpstr>地方債等（利率別）の明細</vt:lpstr>
      <vt:lpstr>引当金の明細</vt:lpstr>
      <vt:lpstr>財源の明細</vt:lpstr>
      <vt:lpstr>財源情報の明細</vt:lpstr>
      <vt:lpstr>資金の明細</vt:lpstr>
      <vt:lpstr>有形固定資産に係る行政目的別の明細</vt:lpstr>
      <vt:lpstr>投資及び出資金の明細</vt:lpstr>
      <vt:lpstr>貸付金の明細</vt:lpstr>
      <vt:lpstr>長期延滞債権の明細</vt:lpstr>
      <vt:lpstr>特定の契約条項が付された地方債等の概要</vt:lpstr>
      <vt:lpstr>補助金等の明細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岩本 直樹</cp:lastModifiedBy>
  <dcterms:created xsi:type="dcterms:W3CDTF">2026-06-25T01:46:26Z</dcterms:created>
  <dcterms:modified xsi:type="dcterms:W3CDTF">2026-06-25T01:46:26Z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2026-06-25T01:46:26Z</vt:filetime>
  </property>
</Properties>
</file>