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10.129.0.6\総合政策課\財政\0350公会計\006財務書類\ホームページ掲載用\R4\"/>
    </mc:Choice>
  </mc:AlternateContent>
  <xr:revisionPtr revIDLastSave="0" documentId="13_ncr:1_{A5D7B3A9-15DA-49A5-AB15-067822338A92}" xr6:coauthVersionLast="36" xr6:coauthVersionMax="36" xr10:uidLastSave="{00000000-0000-0000-0000-000000000000}"/>
  <bookViews>
    <workbookView xWindow="0" yWindow="0" windowWidth="20490" windowHeight="7545" xr2:uid="{00000000-000D-0000-FFFF-FFFF00000000}"/>
  </bookViews>
  <sheets>
    <sheet name="貸借対照表(BS)" sheetId="1" r:id="rId1"/>
    <sheet name="行政コスト計算書(PL)" sheetId="2" r:id="rId2"/>
    <sheet name="純資産変動計算書(NW)" sheetId="3" r:id="rId3"/>
    <sheet name="資金収支計算書(CF)" sheetId="4" r:id="rId4"/>
    <sheet name="注記" sheetId="5" r:id="rId5"/>
    <sheet name="有形固定資産の明細" sheetId="6" r:id="rId6"/>
    <sheet name="有形固定資産に係る行政目的別の明細" sheetId="7" r:id="rId7"/>
    <sheet name="投資及び出資金の明細" sheetId="8" r:id="rId8"/>
    <sheet name="基金の明細" sheetId="9" r:id="rId9"/>
    <sheet name="貸付金の明細" sheetId="10" r:id="rId10"/>
    <sheet name="長期延滞債権の明細" sheetId="11" r:id="rId11"/>
    <sheet name="未収金の明細" sheetId="12" r:id="rId12"/>
    <sheet name="地方債等（借入先別）の明細" sheetId="13" r:id="rId13"/>
    <sheet name="地方債等（利率別）の明細" sheetId="14" r:id="rId14"/>
    <sheet name="地方債等（返済期間別）の明細" sheetId="15" r:id="rId15"/>
    <sheet name="特定の契約条項が付された地方債等の概要" sheetId="16" r:id="rId16"/>
    <sheet name="引当金の明細" sheetId="17" r:id="rId17"/>
    <sheet name="補助金等の明細" sheetId="18" r:id="rId18"/>
    <sheet name="財源の明細" sheetId="19" r:id="rId19"/>
    <sheet name="財源情報の明細" sheetId="20" r:id="rId20"/>
    <sheet name="資金の明細" sheetId="21" r:id="rId21"/>
  </sheets>
  <externalReferences>
    <externalReference r:id="rId22"/>
    <externalReference r:id="rId23"/>
  </externalReferences>
  <definedNames>
    <definedName name="_Toc460249644" localSheetId="4">注記!$A$1</definedName>
    <definedName name="_Toc460249645" localSheetId="4">注記!$A$2</definedName>
    <definedName name="_Toc460249646" localSheetId="4">注記!$A$14</definedName>
    <definedName name="_Toc460249647" localSheetId="4">注記!$A$20</definedName>
    <definedName name="_Toc460249648" localSheetId="4">注記!$A$30</definedName>
    <definedName name="_Toc460249649" localSheetId="4">注記!$A$33</definedName>
    <definedName name="_Toc460249650" localSheetId="4">注記!$A$37</definedName>
    <definedName name="_Toc460249651" localSheetId="4">注記!$A$41</definedName>
    <definedName name="_Toc460249652" localSheetId="4">注記!$A$42</definedName>
    <definedName name="_Toc460249653" localSheetId="4">注記!$A$45</definedName>
    <definedName name="_Toc460249654" localSheetId="4">注記!$A$48</definedName>
    <definedName name="_Toc460249656" localSheetId="4">注記!$A$54</definedName>
    <definedName name="_Toc460249657" localSheetId="4">注記!$A$72</definedName>
    <definedName name="_Toc460249661" localSheetId="4">注記!$A$79</definedName>
    <definedName name="_Toc460249662" localSheetId="4">注記!$A$82</definedName>
    <definedName name="_Toc460249663" localSheetId="4">注記!$A$86</definedName>
    <definedName name="_Toc460249664" localSheetId="4">注記!$A$92</definedName>
    <definedName name="_Toc460249667" localSheetId="4">注記!$A$102</definedName>
    <definedName name="_Toc460249671" localSheetId="4">注記!$A$116</definedName>
    <definedName name="_Toc460249672" localSheetId="4">注記!$A$118</definedName>
    <definedName name="_Toc460249677" localSheetId="4">注記!$A$132</definedName>
    <definedName name="_Toc460249678" localSheetId="4">注記!$A$138</definedName>
    <definedName name="_Toc460249679" localSheetId="4">注記!$A$146</definedName>
    <definedName name="_Toc460249680" localSheetId="4">注記!$A$150</definedName>
    <definedName name="_Toc460249681" localSheetId="4">注記!$A$163</definedName>
    <definedName name="_Toc460249682" localSheetId="4">注記!$A$167</definedName>
    <definedName name="_xlnm.Print_Titles" localSheetId="6">有形固定資産に係る行政目的別の明細!$1:$5</definedName>
    <definedName name="_xlnm.Print_Titles" localSheetId="5">有形固定資産の明細!$1:$5</definedName>
    <definedName name="X12Y01_13">'[1]13'!$U$24</definedName>
    <definedName name="X12Y03_13">'[1]13'!$Z$24</definedName>
    <definedName name="X12Y10_13">'[1]13'!$AG$24</definedName>
    <definedName name="X33Y02_13">'[1]13'!$Y$45</definedName>
    <definedName name="X33Y03_13">'[1]13'!$Z$45</definedName>
    <definedName name="X33Y10_13">'[1]13'!$AG$45</definedName>
    <definedName name="X34Y02_13">'[1]13'!$Y$46</definedName>
    <definedName name="X34Y03_13">'[1]13'!$Z$46</definedName>
    <definedName name="X34Y10_13">'[1]13'!$AG$46</definedName>
    <definedName name="X35Y02_13">'[1]13'!$Y$47</definedName>
    <definedName name="X35Y03_13">'[1]13'!$Z$47</definedName>
    <definedName name="X35Y10_13">'[1]13'!$AG$47</definedName>
    <definedName name="自治体名">[2]設定!$B$1</definedName>
    <definedName name="単位">[2]設定!$B$3</definedName>
    <definedName name="年度">[2]設定!$B$2</definedName>
  </definedNames>
  <calcPr calcId="191029"/>
</workbook>
</file>

<file path=xl/calcChain.xml><?xml version="1.0" encoding="utf-8"?>
<calcChain xmlns="http://schemas.openxmlformats.org/spreadsheetml/2006/main">
  <c r="B9" i="21" l="1"/>
  <c r="B4" i="21"/>
  <c r="A3" i="21"/>
  <c r="A2" i="21"/>
  <c r="B12" i="20"/>
  <c r="E10" i="20"/>
  <c r="E9" i="20"/>
  <c r="E8" i="20"/>
  <c r="D8" i="20"/>
  <c r="C8" i="20"/>
  <c r="F8" i="20" s="1"/>
  <c r="F12" i="20" s="1"/>
  <c r="F4" i="20"/>
  <c r="A3" i="20"/>
  <c r="A2" i="20"/>
  <c r="E32" i="19"/>
  <c r="E29" i="19"/>
  <c r="E26" i="19"/>
  <c r="E33" i="19" s="1"/>
  <c r="E34" i="19" s="1"/>
  <c r="E22" i="19"/>
  <c r="E4" i="19"/>
  <c r="A3" i="19"/>
  <c r="A2" i="19"/>
  <c r="D7" i="18"/>
  <c r="D16" i="18" s="1"/>
  <c r="D15" i="18" s="1"/>
  <c r="E4" i="18"/>
  <c r="A3" i="18"/>
  <c r="A2" i="18"/>
  <c r="E11" i="17"/>
  <c r="D11" i="17"/>
  <c r="C11" i="17"/>
  <c r="B11" i="17"/>
  <c r="F10" i="17"/>
  <c r="F9" i="17"/>
  <c r="F7" i="17"/>
  <c r="F11" i="17" s="1"/>
  <c r="F4" i="17"/>
  <c r="A3" i="17"/>
  <c r="A2" i="17"/>
  <c r="B4" i="16"/>
  <c r="A3" i="16"/>
  <c r="A2" i="16"/>
  <c r="A3" i="15"/>
  <c r="A2" i="15"/>
  <c r="A3" i="14"/>
  <c r="A2" i="14"/>
  <c r="K19" i="13"/>
  <c r="G19" i="13"/>
  <c r="F19" i="13"/>
  <c r="E19" i="13"/>
  <c r="D19" i="13"/>
  <c r="C19" i="13"/>
  <c r="B15" i="13"/>
  <c r="B14" i="13"/>
  <c r="B13" i="13"/>
  <c r="B12" i="13"/>
  <c r="B11" i="13"/>
  <c r="B10" i="13"/>
  <c r="B19" i="13" s="1"/>
  <c r="K4" i="13"/>
  <c r="A3" i="13"/>
  <c r="A2" i="13"/>
  <c r="C16" i="12"/>
  <c r="C17" i="12" s="1"/>
  <c r="B16" i="12"/>
  <c r="C8" i="12"/>
  <c r="B8" i="12"/>
  <c r="B17" i="12" s="1"/>
  <c r="C4" i="12"/>
  <c r="A3" i="12"/>
  <c r="A2" i="12"/>
  <c r="C15" i="11"/>
  <c r="C16" i="11" s="1"/>
  <c r="B15" i="11"/>
  <c r="C8" i="11"/>
  <c r="B8" i="11"/>
  <c r="B16" i="11" s="1"/>
  <c r="C4" i="11"/>
  <c r="A3" i="11"/>
  <c r="A2" i="11"/>
  <c r="C10" i="10"/>
  <c r="B10" i="10"/>
  <c r="F9" i="10"/>
  <c r="F8" i="10"/>
  <c r="F10" i="10" s="1"/>
  <c r="F7" i="10"/>
  <c r="F4" i="10"/>
  <c r="A3" i="10"/>
  <c r="A2" i="10"/>
  <c r="C19" i="9"/>
  <c r="B19" i="9"/>
  <c r="F18" i="9"/>
  <c r="G18" i="9" s="1"/>
  <c r="F17" i="9"/>
  <c r="G17" i="9" s="1"/>
  <c r="F16" i="9"/>
  <c r="G16" i="9" s="1"/>
  <c r="F15" i="9"/>
  <c r="G15" i="9" s="1"/>
  <c r="F14" i="9"/>
  <c r="G14" i="9" s="1"/>
  <c r="F13" i="9"/>
  <c r="G13" i="9" s="1"/>
  <c r="F12" i="9"/>
  <c r="G12" i="9" s="1"/>
  <c r="F11" i="9"/>
  <c r="G11" i="9" s="1"/>
  <c r="F10" i="9"/>
  <c r="G10" i="9" s="1"/>
  <c r="F9" i="9"/>
  <c r="G9" i="9" s="1"/>
  <c r="F8" i="9"/>
  <c r="G8" i="9" s="1"/>
  <c r="F7" i="9"/>
  <c r="G7" i="9" s="1"/>
  <c r="B7" i="9"/>
  <c r="B6" i="9"/>
  <c r="F6" i="9" s="1"/>
  <c r="G4" i="9"/>
  <c r="A3" i="9"/>
  <c r="A2" i="9"/>
  <c r="K30" i="8"/>
  <c r="F30" i="8"/>
  <c r="D30" i="8"/>
  <c r="C30" i="8"/>
  <c r="B30" i="8"/>
  <c r="G29" i="8"/>
  <c r="E29" i="8"/>
  <c r="H29" i="8" s="1"/>
  <c r="I29" i="8" s="1"/>
  <c r="J29" i="8" s="1"/>
  <c r="H28" i="8"/>
  <c r="I28" i="8" s="1"/>
  <c r="J28" i="8" s="1"/>
  <c r="G28" i="8"/>
  <c r="E28" i="8"/>
  <c r="G27" i="8"/>
  <c r="E27" i="8"/>
  <c r="H27" i="8" s="1"/>
  <c r="I27" i="8" s="1"/>
  <c r="J27" i="8" s="1"/>
  <c r="G26" i="8"/>
  <c r="E26" i="8"/>
  <c r="H26" i="8" s="1"/>
  <c r="I26" i="8" s="1"/>
  <c r="J26" i="8" s="1"/>
  <c r="G25" i="8"/>
  <c r="H25" i="8" s="1"/>
  <c r="I25" i="8" s="1"/>
  <c r="J25" i="8" s="1"/>
  <c r="E25" i="8"/>
  <c r="G24" i="8"/>
  <c r="E24" i="8"/>
  <c r="H24" i="8" s="1"/>
  <c r="I24" i="8" s="1"/>
  <c r="J24" i="8" s="1"/>
  <c r="G23" i="8"/>
  <c r="E23" i="8"/>
  <c r="H23" i="8" s="1"/>
  <c r="I23" i="8" s="1"/>
  <c r="J23" i="8" s="1"/>
  <c r="G22" i="8"/>
  <c r="E22" i="8"/>
  <c r="H22" i="8" s="1"/>
  <c r="I22" i="8" s="1"/>
  <c r="J22" i="8" s="1"/>
  <c r="G21" i="8"/>
  <c r="E21" i="8"/>
  <c r="H21" i="8" s="1"/>
  <c r="I21" i="8" s="1"/>
  <c r="J21" i="8" s="1"/>
  <c r="H20" i="8"/>
  <c r="G20" i="8"/>
  <c r="E20" i="8"/>
  <c r="K18" i="8"/>
  <c r="F16" i="8"/>
  <c r="E16" i="8"/>
  <c r="D16" i="8"/>
  <c r="C16" i="8"/>
  <c r="B16" i="8"/>
  <c r="J15" i="8"/>
  <c r="G15" i="8"/>
  <c r="E15" i="8"/>
  <c r="H15" i="8" s="1"/>
  <c r="I15" i="8" s="1"/>
  <c r="I16" i="8" s="1"/>
  <c r="H14" i="8"/>
  <c r="G14" i="8"/>
  <c r="E14" i="8"/>
  <c r="G13" i="8"/>
  <c r="E13" i="8"/>
  <c r="H13" i="8" s="1"/>
  <c r="J11" i="8"/>
  <c r="E9" i="8"/>
  <c r="C9" i="8"/>
  <c r="B9" i="8"/>
  <c r="F8" i="8"/>
  <c r="H8" i="8" s="1"/>
  <c r="D8" i="8"/>
  <c r="F7" i="8"/>
  <c r="F9" i="8" s="1"/>
  <c r="D7" i="8"/>
  <c r="D9" i="8" s="1"/>
  <c r="H5" i="8"/>
  <c r="A3" i="8"/>
  <c r="A2" i="8"/>
  <c r="I4" i="7"/>
  <c r="I2" i="7"/>
  <c r="A2" i="7"/>
  <c r="H4" i="6"/>
  <c r="H2" i="6"/>
  <c r="A2" i="6"/>
  <c r="G6" i="9" l="1"/>
  <c r="F19" i="9"/>
  <c r="G19" i="9" s="1"/>
  <c r="A6" i="15"/>
  <c r="A6" i="14"/>
  <c r="H16" i="8"/>
  <c r="H30" i="8"/>
  <c r="G8" i="8"/>
  <c r="I20" i="8"/>
  <c r="E30" i="8"/>
  <c r="G7" i="8"/>
  <c r="H7" i="8"/>
  <c r="H9" i="8" s="1"/>
  <c r="I30" i="8" l="1"/>
  <c r="J20" i="8"/>
  <c r="J30" i="8" s="1"/>
  <c r="G9" i="8"/>
</calcChain>
</file>

<file path=xl/sharedStrings.xml><?xml version="1.0" encoding="utf-8"?>
<sst xmlns="http://schemas.openxmlformats.org/spreadsheetml/2006/main" count="901" uniqueCount="534">
  <si>
    <t>【様式第1号】</t>
  </si>
  <si>
    <t>貸借対照表</t>
  </si>
  <si>
    <t>（令和5年3月31日現在）</t>
  </si>
  <si>
    <t>会計：一般会計等</t>
  </si>
  <si>
    <t>（単位：円）</t>
  </si>
  <si>
    <t>科目</t>
  </si>
  <si>
    <t>金額</t>
  </si>
  <si>
    <t>【資産の部】</t>
  </si>
  <si>
    <t xml:space="preserve">  固定資産</t>
  </si>
  <si>
    <t xml:space="preserve">    有形固定資産</t>
  </si>
  <si>
    <t xml:space="preserve">      事業用資産</t>
  </si>
  <si>
    <t xml:space="preserve">        土地</t>
  </si>
  <si>
    <t xml:space="preserve">        立木竹</t>
  </si>
  <si>
    <t xml:space="preserve">        建物</t>
  </si>
  <si>
    <t xml:space="preserve">        建物減価償却累計額</t>
  </si>
  <si>
    <t xml:space="preserve">        工作物</t>
  </si>
  <si>
    <t xml:space="preserve">        工作物減価償却累計額</t>
  </si>
  <si>
    <t xml:space="preserve">        船舶</t>
  </si>
  <si>
    <t>-</t>
  </si>
  <si>
    <t xml:space="preserve">        船舶減価償却累計額</t>
  </si>
  <si>
    <t xml:space="preserve">        浮標等</t>
  </si>
  <si>
    <t xml:space="preserve">        浮標等減価償却累計額</t>
  </si>
  <si>
    <t xml:space="preserve">        航空機</t>
  </si>
  <si>
    <t xml:space="preserve">        航空機減価償却累計額</t>
  </si>
  <si>
    <t xml:space="preserve">        その他</t>
  </si>
  <si>
    <t xml:space="preserve">        その他減価償却累計額</t>
  </si>
  <si>
    <t xml:space="preserve">        建設仮勘定</t>
  </si>
  <si>
    <t xml:space="preserve">      インフラ資産</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</si>
  <si>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</si>
  <si>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</si>
  <si>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</si>
  <si>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</si>
  <si>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</si>
  <si>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</si>
  <si>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</si>
  <si>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</si>
  <si>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</si>
  <si>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</si>
  <si>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</si>
  <si>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</si>
  <si>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</si>
  <si>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</si>
  <si>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</si>
  <si>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</si>
  <si>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</si>
  <si>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</si>
  <si>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</si>
  <si>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</si>
  <si>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</si>
  <si>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</si>
  <si>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</si>
  <si>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</si>
  <si>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</si>
  <si>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資産合計</t>
  </si>
  <si>
    <t>【負債の部】</t>
  </si>
  <si>
    <t xml:space="preserve">  固定負債</t>
  </si>
  <si>
    <t xml:space="preserve">    地方債</t>
  </si>
  <si>
    <t xml:space="preserve">    長期未払金</t>
  </si>
  <si>
    <t xml:space="preserve">    退職手当引当金</t>
  </si>
  <si>
    <t xml:space="preserve">    損失補償等引当金</t>
  </si>
  <si>
    <t xml:space="preserve">  流動負債</t>
  </si>
  <si>
    <t xml:space="preserve">    １年内償還予定地方債</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</si>
  <si>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</si>
  <si>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</si>
  <si>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</si>
  <si>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</si>
  <si>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</si>
  <si>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</si>
  <si>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</si>
  <si>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</si>
  <si>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</si>
  <si>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</si>
  <si>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純資産合計</t>
  </si>
  <si>
    <t>負債及び純資産合計</t>
  </si>
  <si>
    <t>【様式第2号】</t>
  </si>
  <si>
    <t>行政コスト計算書</t>
  </si>
  <si>
    <t>自　令和4年4月1日</t>
  </si>
  <si>
    <t>至　令和5年3月31日</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</si>
  <si>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</si>
  <si>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</si>
  <si>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</si>
  <si>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</si>
  <si>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</si>
  <si>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</si>
  <si>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</si>
  <si>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</si>
  <si>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</si>
  <si>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</si>
  <si>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</si>
  <si>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</si>
  <si>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</si>
  <si>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</si>
  <si>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</si>
  <si>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</si>
  <si>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</si>
  <si>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</si>
  <si>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</si>
  <si>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</si>
  <si>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</si>
  <si>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</si>
  <si>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</si>
  <si>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</si>
  <si>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</si>
  <si>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</si>
  <si>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</si>
  <si>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純行政コスト</t>
  </si>
  <si>
    <t>【様式第3号】</t>
  </si>
  <si>
    <t>純資産変動計算書</t>
  </si>
  <si>
    <t>合計</t>
  </si>
  <si>
    <t>固定資産_x000D_
等形成分</t>
  </si>
  <si>
    <t>余剰分_x000D_
(不足分)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</si>
  <si>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</si>
  <si>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</si>
  <si>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</si>
  <si>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</si>
  <si>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</si>
  <si>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</si>
  <si>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</si>
  <si>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</si>
  <si>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</si>
  <si>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</si>
  <si>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</si>
  <si>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</si>
  <si>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</si>
  <si>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</si>
  <si>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</si>
  <si>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</si>
  <si>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【様式第4号】</t>
  </si>
  <si>
    <t>資金収支計算書</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</si>
  <si>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</si>
  <si>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</si>
  <si>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</si>
  <si>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</si>
  <si>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</si>
  <si>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</si>
  <si>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</si>
  <si>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</si>
  <si>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</si>
  <si>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</si>
  <si>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</si>
  <si>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</si>
  <si>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</si>
  <si>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</si>
  <si>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</si>
  <si>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</si>
  <si>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</si>
  <si>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</si>
  <si>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</si>
  <si>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</si>
  <si>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</si>
  <si>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</si>
  <si>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</si>
  <si>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</si>
  <si>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</si>
  <si>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</si>
  <si>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</si>
  <si>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</si>
  <si>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</si>
  <si>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</si>
  <si>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</si>
  <si>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</si>
  <si>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</si>
  <si>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</si>
  <si>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</si>
  <si>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</si>
  <si>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</si>
  <si>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</si>
  <si>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</si>
  <si>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</si>
  <si>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</si>
  <si>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</si>
  <si>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</si>
  <si>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</si>
  <si>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</si>
  <si>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開始時における有形固定資産等の評価は原則として取得原価とし、取得原価が不明なものは原則として再調達原価としております。</t>
  </si>
  <si>
    <t>また開始後については、原則として取得原価とし再調達原価での評価は行わないこととしております。</t>
  </si>
  <si>
    <t>①市場価格のある有価証券等</t>
  </si>
  <si>
    <t>②市場価格がない有価証券等</t>
  </si>
  <si>
    <t>取得原価をもって貸借対照表価額としております。</t>
  </si>
  <si>
    <t>　　ただし、市場価格のないものについて、実質価額が著しく低下した場合には、相当の減額を行うこととしております。</t>
  </si>
  <si>
    <t>　定額法を採用しております。</t>
  </si>
  <si>
    <t>②無形固定資産</t>
  </si>
  <si>
    <t>①徴収不能引当金</t>
  </si>
  <si>
    <t>②賞与引当金</t>
  </si>
  <si>
    <t>③退職手当引当金</t>
  </si>
  <si>
    <t>　本年度末に特別職を含む全職員（本年度末退職者を除く）が普通退職した場合の退職手当要支給額を計上しております。</t>
  </si>
  <si>
    <t>④損失補償引当金</t>
  </si>
  <si>
    <t>地方公共団体財政健全化法における損失補償債務等に係る一般会計等負担見込額算定方法に従って算定した額を計上しております。</t>
  </si>
  <si>
    <t>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</si>
  <si>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　　このうち現金同等物は、短期投資の他、出納整理期間中の取引により発生する資金の受払いも含んでおります。</t>
  </si>
  <si>
    <t>消費税等の会計処理</t>
  </si>
  <si>
    <t>　　　税込方式によっております。</t>
  </si>
  <si>
    <t>該当なし</t>
  </si>
  <si>
    <t>　総務省「新地方公会計の推進に関する研究会」報告の「新統一的な基準」との適合をはかるため、歳計外現金を資金の範囲から外しております。</t>
  </si>
  <si>
    <t>　　この変更による資金収支計算書に与えている影響は次の通りです。</t>
  </si>
  <si>
    <t>千円</t>
  </si>
  <si>
    <t>該当なし。</t>
  </si>
  <si>
    <t xml:space="preserve"> </t>
  </si>
  <si>
    <t>保証債務及び損失補償債務負担の状況　</t>
  </si>
  <si>
    <t>　一般会計</t>
  </si>
  <si>
    <t>記載金額は千円未満を四捨五入して表示しているため、合計が一致しない場合があります。</t>
  </si>
  <si>
    <t>実質赤字比率</t>
  </si>
  <si>
    <t>連結実質赤字比率</t>
  </si>
  <si>
    <t>実質公債費比率</t>
  </si>
  <si>
    <t>将来負担比率</t>
  </si>
  <si>
    <t>－</t>
  </si>
  <si>
    <t>継続費逓次繰越額</t>
  </si>
  <si>
    <t>（一般会計）</t>
  </si>
  <si>
    <t>繰越明許費</t>
  </si>
  <si>
    <t>事故繰越額</t>
  </si>
  <si>
    <t>修繕費のうち資本的支出とする金額の判断基準について区分基準を規定しており、①金額が６０万円未満の場合、修繕費として取り扱っております。</t>
  </si>
  <si>
    <t>臨時財政対策債は、地方交付税として交付するべき財源が不足した場合に、町において不足額を補てんするため発行する地方債のことです。</t>
  </si>
  <si>
    <t>臨時財政対策債の元利償還金相当額は、その全額が後年度地方交付税の基準財政需要額に算入されます</t>
  </si>
  <si>
    <t>一般会計等に係る地方債の現在高</t>
  </si>
  <si>
    <t>債務負担行為に基づく支出予定額</t>
  </si>
  <si>
    <t>一般会計等以外の特別会計に係る地方債の償還に充てるための一般会計等からの繰入見込額</t>
  </si>
  <si>
    <t>組合等が起こした地方債の償還に係る負担見込額</t>
  </si>
  <si>
    <t>退職手当支給予定額に係る一般会計等負担見込額</t>
  </si>
  <si>
    <t>設立法人の負債の額等に係る一般会計等負担見込額</t>
  </si>
  <si>
    <t>連結実質赤字額</t>
  </si>
  <si>
    <t>組合等の連結実質赤字額に係る一般会計等負担見込額</t>
  </si>
  <si>
    <t>地方債の償還額等に充当可能な基金</t>
  </si>
  <si>
    <t>地方債の償還額等に充当可能な特定の歳入</t>
  </si>
  <si>
    <t>地方債の償還等に要する経費として基準財政需要額に算入されることが見込まれる額</t>
  </si>
  <si>
    <t>貸借対照表の純資産における固定資産等形成分には本町が調達した資源を充当して形成した資産残高（減価償却累計額控除後）であり、余剰分（不足分）は、純資産の金額から固定資産等形成分を控除した金額を計上しており、残高が整数であれば余剰分として費消可能な資源の蓄積を意味します。</t>
  </si>
  <si>
    <t>本町の場合、残高が負数となっていることから、余剰ではなく不足していることを意味します。</t>
  </si>
  <si>
    <t>支払利息支出</t>
  </si>
  <si>
    <t>基金積立金支出</t>
  </si>
  <si>
    <t>基金取崩収入</t>
  </si>
  <si>
    <t>基礎的財政収支</t>
  </si>
  <si>
    <t>　ストック情報（資産・負債）や現金支出を伴わないコストを発生主義で認識しています。</t>
  </si>
  <si>
    <t>資金収支計算書の業務活動収支</t>
  </si>
  <si>
    <t>減価償却費</t>
  </si>
  <si>
    <t>徴収不能引当金の増減額</t>
  </si>
  <si>
    <t>退職手当引当金の増減額</t>
  </si>
  <si>
    <t>賞与引当金の増減額</t>
  </si>
  <si>
    <t>投資損失引当の増減額</t>
  </si>
  <si>
    <t>長期未払金の増減額</t>
  </si>
  <si>
    <t>未収金の増減額</t>
  </si>
  <si>
    <t>長期延滞債権の増減額</t>
  </si>
  <si>
    <t>資産除売却益（損）</t>
  </si>
  <si>
    <t>その他資産の増減</t>
  </si>
  <si>
    <t>純資産変動計算書の本年度差額</t>
  </si>
  <si>
    <t>資金収支計算書には一時借入金の増減額は含まれておりません。</t>
  </si>
  <si>
    <t>賞与引当金繰入額</t>
  </si>
  <si>
    <t>退職手当引当金繰入額</t>
  </si>
  <si>
    <t>徴収不能引当金繰入額</t>
  </si>
  <si>
    <t>投資損失引当金繰入額</t>
  </si>
  <si>
    <t>I.       重要な会計方針</t>
  </si>
  <si>
    <t>1.      有形固定資産等の評価基準及び評価方法</t>
  </si>
  <si>
    <t>2.      有価証券等の評価基準及び評価方法</t>
  </si>
  <si>
    <t xml:space="preserve">会計年度末における市場価格をもって貸借対照表価額としております。 </t>
  </si>
  <si>
    <t>　なお、実質価額の低下割合が30%以上である場合には、「著しく低下した場合」に該当するものとしております。</t>
  </si>
  <si>
    <t>3.      有形固定資産等の減価償却の方法</t>
  </si>
  <si>
    <t xml:space="preserve">①有形固定資産（事業用資産、インフラ資産） </t>
  </si>
  <si>
    <t>4.      引当金の計上基準及び算定方法</t>
  </si>
  <si>
    <t>　過去5年間の平均不納欠損率により計上しております。</t>
  </si>
  <si>
    <t>　翌年度6月支給予定の期末・勤勉手当及びこれに係る法定福利費のうち、全支給対象期間に対する本年度の支給対象期間の割合を乗じた額を計上しております。</t>
  </si>
  <si>
    <t>5.      リース取引の処理方法</t>
  </si>
  <si>
    <t>6.      資金収支計算書における資金の範囲</t>
  </si>
  <si>
    <t>現金（手許現金及び要求払預金）及び現金同等物（3ヶ月以内の短期投資等）を資金の範囲としております。</t>
  </si>
  <si>
    <t>7.      その他財務書類作成のための基本となる重要な事項</t>
  </si>
  <si>
    <t>II.     重要な会計方針の変更等</t>
  </si>
  <si>
    <t>1.      会計処理の原則または手続の変更</t>
  </si>
  <si>
    <t>2.      表示方法の変更</t>
  </si>
  <si>
    <t>3.      資金収支計算書における資金の範囲の変更</t>
  </si>
  <si>
    <t>III.    重要な後発事象</t>
  </si>
  <si>
    <t xml:space="preserve">1.      主要な業務の改廃 </t>
  </si>
  <si>
    <t xml:space="preserve">2.      組織・機構の大幅な変更 </t>
  </si>
  <si>
    <t xml:space="preserve">3.      地方財政制度の大幅な改正 </t>
  </si>
  <si>
    <t xml:space="preserve">4.      重大な災害等の発生 </t>
  </si>
  <si>
    <t>IV.   後発債務</t>
  </si>
  <si>
    <t>V.     追加情報</t>
  </si>
  <si>
    <t>1.      一般会計等の対象範囲（対象とする会計）</t>
  </si>
  <si>
    <t>2.      出納整理期間について</t>
  </si>
  <si>
    <t>地方自治法 235 条の 5の規定により出納整理期間が設けられています。当会計年度に係る出納整理期間（令和4年4月1日～令和4年5月31日）における現金の受払い等を終了した後の計数をもって会計年度末の計数としています。</t>
  </si>
  <si>
    <t>3.      財務書類の表示金額単位</t>
  </si>
  <si>
    <t>4.      地方公共団体財政健全化法における健全化判断比率の状況</t>
  </si>
  <si>
    <t>5.      利子補給等に係る債務負担行為の翌年度以降の支出予定額　</t>
  </si>
  <si>
    <t xml:space="preserve">－      </t>
  </si>
  <si>
    <t>6.      繰越事業に係る将来の支出予定額</t>
  </si>
  <si>
    <t xml:space="preserve">　　　        </t>
  </si>
  <si>
    <t>7.      売却可能資産に係る資産科目別の金額　</t>
  </si>
  <si>
    <t>8.      区分基準（修繕費支弁基準）</t>
  </si>
  <si>
    <t>9.      基金借入金（繰替運用）残高</t>
  </si>
  <si>
    <t>10.   臨時財政対策債</t>
  </si>
  <si>
    <t>　　貸借対照表計上の地方債当期末残高8,083,473千円のうち、臨時財政対策債の当期末残高は2,913,600千円となっております。</t>
  </si>
  <si>
    <t>11.   地方交付税措置のある地方債のうち、将来の普通交付税の算定基礎である基準財政需要額に含まれることが見込まれる金額</t>
  </si>
  <si>
    <t>12.   将来負担に関する情報（地方公共団体財政健全化法における将来負担比率の算定要素）</t>
  </si>
  <si>
    <t>イ.</t>
  </si>
  <si>
    <t>ロ.</t>
  </si>
  <si>
    <t>ハ.</t>
  </si>
  <si>
    <t>ニ.</t>
  </si>
  <si>
    <t>ホ.</t>
  </si>
  <si>
    <t>ヘ.</t>
  </si>
  <si>
    <t>ト.</t>
  </si>
  <si>
    <t>チ.</t>
  </si>
  <si>
    <t>リ.</t>
  </si>
  <si>
    <t>ヌ.</t>
  </si>
  <si>
    <t>ル.</t>
  </si>
  <si>
    <t>13.   純資産における固定資産等形成分及び余剰分（不足分）の内容</t>
  </si>
  <si>
    <t>14.   基礎的財政収支</t>
  </si>
  <si>
    <t>15.   既存の決算情報との関連性</t>
  </si>
  <si>
    <t>　地方自治法第233条の規定に基づく決算情報との関連性</t>
  </si>
  <si>
    <t>16.   資金収支計算書の業務活動収支と純資産変動計算書の本年度差額との差額の内訳</t>
  </si>
  <si>
    <t>17.   一時借入金に関する情報</t>
  </si>
  <si>
    <t>一時借入金の限度額は200,000千円です。</t>
  </si>
  <si>
    <t>18.   重要な非資金取引</t>
  </si>
  <si>
    <t>有形固定資産の明細</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</si>
  <si>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</si>
  <si>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</si>
  <si>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</si>
  <si>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</si>
  <si>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</si>
  <si>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</si>
  <si>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</si>
  <si>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</si>
  <si>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</si>
  <si>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</si>
  <si>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　立木竹</t>
  </si>
  <si>
    <t>　建物</t>
  </si>
  <si>
    <t>　工作物</t>
  </si>
  <si>
    <t>　船舶</t>
  </si>
  <si>
    <t>　浮標等</t>
  </si>
  <si>
    <t>　航空機</t>
  </si>
  <si>
    <t>　その他</t>
  </si>
  <si>
    <t>　建設仮勘定</t>
  </si>
  <si>
    <t>インフラ資産</t>
  </si>
  <si>
    <t>物品</t>
  </si>
  <si>
    <t>有形固定資産に係る行政目的別の明細</t>
  </si>
  <si>
    <t>生活インフラ・_x000D_
国土保全</t>
  </si>
  <si>
    <t>教育</t>
  </si>
  <si>
    <t>福祉</t>
  </si>
  <si>
    <t>環境衛生</t>
  </si>
  <si>
    <t>産業振興</t>
  </si>
  <si>
    <t>消防</t>
  </si>
  <si>
    <t>総務</t>
  </si>
  <si>
    <t>投資及び出資金の明細</t>
  </si>
  <si>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</si>
  <si>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</si>
  <si>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</si>
  <si>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</si>
  <si>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</si>
  <si>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</si>
  <si>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</si>
  <si>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</si>
  <si>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</si>
  <si>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該当なし</t>
    <rPh sb="0" eb="2">
      <t>ガイトウ</t>
    </rPh>
    <phoneticPr fontId="8"/>
  </si>
  <si>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</si>
  <si>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</si>
  <si>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</si>
  <si>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</si>
  <si>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</si>
  <si>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</si>
  <si>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</si>
  <si>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</si>
  <si>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</si>
  <si>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</si>
  <si>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国民保険町立小鹿野中央病院</t>
    <rPh sb="0" eb="2">
      <t>コクミン</t>
    </rPh>
    <rPh sb="2" eb="4">
      <t>ホケン</t>
    </rPh>
    <rPh sb="4" eb="6">
      <t>チョウリツ</t>
    </rPh>
    <rPh sb="6" eb="9">
      <t>オガノ</t>
    </rPh>
    <rPh sb="9" eb="11">
      <t>チュウオウ</t>
    </rPh>
    <rPh sb="11" eb="13">
      <t>ビョウイン</t>
    </rPh>
    <phoneticPr fontId="7"/>
  </si>
  <si>
    <t>小鹿野町営国民宿舎</t>
    <rPh sb="0" eb="3">
      <t>オガノ</t>
    </rPh>
    <rPh sb="3" eb="4">
      <t>マチ</t>
    </rPh>
    <rPh sb="5" eb="7">
      <t>コクミン</t>
    </rPh>
    <rPh sb="7" eb="9">
      <t>シュクシャ</t>
    </rPh>
    <phoneticPr fontId="7"/>
  </si>
  <si>
    <t>秩父広域市町村圏組合</t>
    <rPh sb="0" eb="10">
      <t>チチブコウイキシチョウソンケンクミアイ</t>
    </rPh>
    <phoneticPr fontId="5"/>
  </si>
  <si>
    <t>秩父広域市町村圏組合</t>
    <rPh sb="0" eb="10">
      <t>チチブコウイキシチョウソンケンクミアイ</t>
    </rPh>
    <phoneticPr fontId="7"/>
  </si>
  <si>
    <t>市場価格のないもののうち連結対象団体以外に対するもの</t>
  </si>
  <si>
    <t>出資金額_x000D_
(A)</t>
  </si>
  <si>
    <t>強制評価減_x000D_
(H)</t>
  </si>
  <si>
    <t>貸借対照表計上額_x000D_
(A) - (H)_x000D_
(I)</t>
  </si>
  <si>
    <t>埼玉県農業信用基金協会出資金</t>
    <phoneticPr fontId="8"/>
  </si>
  <si>
    <t>㈳埼玉県農林公社出資金</t>
    <phoneticPr fontId="8"/>
  </si>
  <si>
    <t>㈱秩父開発機構出資金</t>
    <phoneticPr fontId="8"/>
  </si>
  <si>
    <t>秩父広域森林組合出資金</t>
    <phoneticPr fontId="8"/>
  </si>
  <si>
    <t>㈶小鹿野町振興公社出資金</t>
    <phoneticPr fontId="8"/>
  </si>
  <si>
    <t>埼玉県信用保証協会出捐金</t>
  </si>
  <si>
    <t>㈶砂防フロンティア整備推進機構出捐金</t>
    <phoneticPr fontId="8"/>
  </si>
  <si>
    <t>㈶埼玉県暴力追放・薬物乱用防止センター出捐金</t>
  </si>
  <si>
    <t>地方公営企業等金融機構出資金</t>
    <phoneticPr fontId="8"/>
  </si>
  <si>
    <t>株式会社地域商社おがの出資金</t>
    <phoneticPr fontId="8"/>
  </si>
  <si>
    <t>-</t>
    <phoneticPr fontId="8"/>
  </si>
  <si>
    <t>基金の明細</t>
  </si>
  <si>
    <t>種類</t>
  </si>
  <si>
    <t>現金預金</t>
  </si>
  <si>
    <t>有価証券</t>
  </si>
  <si>
    <t>土地</t>
  </si>
  <si>
    <t>その他</t>
  </si>
  <si>
    <t>合計_x000D_
(貸借対照表計上額)</t>
  </si>
  <si>
    <t>財政調整基金</t>
    <rPh sb="0" eb="2">
      <t>ザイセイ</t>
    </rPh>
    <rPh sb="2" eb="4">
      <t>チョウセイ</t>
    </rPh>
    <rPh sb="4" eb="6">
      <t>キキン</t>
    </rPh>
    <phoneticPr fontId="6"/>
  </si>
  <si>
    <t>減債基金</t>
    <rPh sb="0" eb="4">
      <t>ゲンサイキキン</t>
    </rPh>
    <phoneticPr fontId="8"/>
  </si>
  <si>
    <t>施設整備基金</t>
    <rPh sb="0" eb="2">
      <t>シセツ</t>
    </rPh>
    <rPh sb="2" eb="4">
      <t>セイビ</t>
    </rPh>
    <rPh sb="4" eb="6">
      <t>キキン</t>
    </rPh>
    <phoneticPr fontId="6"/>
  </si>
  <si>
    <t>土地取得基金</t>
    <rPh sb="0" eb="2">
      <t>トチ</t>
    </rPh>
    <rPh sb="2" eb="4">
      <t>シュトク</t>
    </rPh>
    <rPh sb="4" eb="6">
      <t>キキン</t>
    </rPh>
    <phoneticPr fontId="6"/>
  </si>
  <si>
    <t>社会福祉施設整備基金</t>
    <rPh sb="0" eb="2">
      <t>シャカイ</t>
    </rPh>
    <rPh sb="2" eb="4">
      <t>フクシ</t>
    </rPh>
    <rPh sb="4" eb="6">
      <t>シセツ</t>
    </rPh>
    <rPh sb="6" eb="8">
      <t>セイビ</t>
    </rPh>
    <rPh sb="8" eb="10">
      <t>キキン</t>
    </rPh>
    <phoneticPr fontId="6"/>
  </si>
  <si>
    <t>高額療養費支払資金貸付基金</t>
  </si>
  <si>
    <t>ふるさと応援基金</t>
  </si>
  <si>
    <t>地域振興基金</t>
    <rPh sb="0" eb="2">
      <t>チイキ</t>
    </rPh>
    <rPh sb="2" eb="4">
      <t>シンコウ</t>
    </rPh>
    <rPh sb="4" eb="6">
      <t>キキン</t>
    </rPh>
    <phoneticPr fontId="0"/>
  </si>
  <si>
    <t>過疎地域自立促進特別事業基金</t>
    <rPh sb="0" eb="2">
      <t>カソ</t>
    </rPh>
    <rPh sb="2" eb="4">
      <t>チイキ</t>
    </rPh>
    <rPh sb="4" eb="6">
      <t>ジリツ</t>
    </rPh>
    <rPh sb="6" eb="8">
      <t>ソクシン</t>
    </rPh>
    <rPh sb="8" eb="10">
      <t>トクベツ</t>
    </rPh>
    <rPh sb="10" eb="12">
      <t>ジギョウ</t>
    </rPh>
    <rPh sb="12" eb="14">
      <t>キキン</t>
    </rPh>
    <phoneticPr fontId="7"/>
  </si>
  <si>
    <t>奨学資金貸付基金</t>
    <rPh sb="0" eb="2">
      <t>ショウガク</t>
    </rPh>
    <rPh sb="2" eb="4">
      <t>シキン</t>
    </rPh>
    <rPh sb="4" eb="6">
      <t>カシツケ</t>
    </rPh>
    <rPh sb="6" eb="8">
      <t>キキン</t>
    </rPh>
    <phoneticPr fontId="7"/>
  </si>
  <si>
    <t>森林環境譲与税基金</t>
    <rPh sb="0" eb="2">
      <t>シンリン</t>
    </rPh>
    <rPh sb="2" eb="4">
      <t>カンキョウ</t>
    </rPh>
    <rPh sb="4" eb="6">
      <t>ジョウヨ</t>
    </rPh>
    <rPh sb="6" eb="7">
      <t>ゼイ</t>
    </rPh>
    <rPh sb="7" eb="9">
      <t>キキン</t>
    </rPh>
    <phoneticPr fontId="7"/>
  </si>
  <si>
    <t>新型コロナ中小企業融資資金利子補給基金</t>
    <rPh sb="0" eb="2">
      <t>シンガタ</t>
    </rPh>
    <rPh sb="5" eb="7">
      <t>チュウショウ</t>
    </rPh>
    <rPh sb="7" eb="9">
      <t>キギョウ</t>
    </rPh>
    <rPh sb="9" eb="11">
      <t>ユウシ</t>
    </rPh>
    <rPh sb="11" eb="13">
      <t>シキン</t>
    </rPh>
    <rPh sb="13" eb="15">
      <t>リシ</t>
    </rPh>
    <rPh sb="15" eb="17">
      <t>ホキュウ</t>
    </rPh>
    <rPh sb="17" eb="19">
      <t>キキン</t>
    </rPh>
    <phoneticPr fontId="7"/>
  </si>
  <si>
    <t>岡本寛志地域自然資産活用整備基金積立金</t>
  </si>
  <si>
    <t>貸付金の明細</t>
  </si>
  <si>
    <t>相手先名または種別</t>
  </si>
  <si>
    <t>長期貸付金</t>
  </si>
  <si>
    <t>短期貸付金</t>
  </si>
  <si>
    <t>(参考)_x000D_
貸付金計</t>
  </si>
  <si>
    <t>貸借対照表計上額</t>
  </si>
  <si>
    <t>徴収不能引当金_x000D_
計上額</t>
  </si>
  <si>
    <t>小鹿野町医学生修学資金貸付金</t>
    <rPh sb="0" eb="4">
      <t>オガノマチ</t>
    </rPh>
    <rPh sb="4" eb="7">
      <t>イガクセイ</t>
    </rPh>
    <rPh sb="7" eb="9">
      <t>シュウガク</t>
    </rPh>
    <rPh sb="9" eb="11">
      <t>シキン</t>
    </rPh>
    <rPh sb="11" eb="13">
      <t>カシツケ</t>
    </rPh>
    <rPh sb="13" eb="14">
      <t>キン</t>
    </rPh>
    <phoneticPr fontId="7"/>
  </si>
  <si>
    <t>小鹿野町看護学生修学資金貸付金</t>
    <rPh sb="0" eb="4">
      <t>オガノマチ</t>
    </rPh>
    <rPh sb="4" eb="6">
      <t>カンゴ</t>
    </rPh>
    <rPh sb="6" eb="8">
      <t>ガクセイ</t>
    </rPh>
    <rPh sb="8" eb="10">
      <t>シュウガク</t>
    </rPh>
    <rPh sb="10" eb="12">
      <t>シキン</t>
    </rPh>
    <rPh sb="12" eb="14">
      <t>カシツケ</t>
    </rPh>
    <rPh sb="14" eb="15">
      <t>キン</t>
    </rPh>
    <phoneticPr fontId="7"/>
  </si>
  <si>
    <t>小鹿野町奨学資金貸付金</t>
    <rPh sb="0" eb="4">
      <t>オガノマチ</t>
    </rPh>
    <rPh sb="4" eb="6">
      <t>ショウガク</t>
    </rPh>
    <rPh sb="6" eb="8">
      <t>シキン</t>
    </rPh>
    <rPh sb="8" eb="11">
      <t>カシツケキン</t>
    </rPh>
    <phoneticPr fontId="0"/>
  </si>
  <si>
    <t>長期延滞債権の明細</t>
  </si>
  <si>
    <t>徴収不能引当金計上額</t>
  </si>
  <si>
    <t>【貸付金】</t>
  </si>
  <si>
    <t>小計</t>
  </si>
  <si>
    <t>【長期延滞債権】</t>
    <rPh sb="1" eb="7">
      <t>チョウキエンタイサイケン</t>
    </rPh>
    <phoneticPr fontId="8"/>
  </si>
  <si>
    <t>税等未収金</t>
    <rPh sb="0" eb="5">
      <t>ゼイトウミシュウキン</t>
    </rPh>
    <phoneticPr fontId="8"/>
  </si>
  <si>
    <t>町税</t>
    <rPh sb="0" eb="2">
      <t>チョウゼイ</t>
    </rPh>
    <phoneticPr fontId="7"/>
  </si>
  <si>
    <t>その他未収金</t>
    <rPh sb="2" eb="3">
      <t>タ</t>
    </rPh>
    <rPh sb="3" eb="6">
      <t>ミシュウキン</t>
    </rPh>
    <phoneticPr fontId="8"/>
  </si>
  <si>
    <t>使用料及び手数料</t>
    <rPh sb="3" eb="4">
      <t>オヨ</t>
    </rPh>
    <rPh sb="5" eb="8">
      <t>テスウリョウ</t>
    </rPh>
    <phoneticPr fontId="8"/>
  </si>
  <si>
    <t>諸収入</t>
    <rPh sb="0" eb="3">
      <t>ショシュウニュウ</t>
    </rPh>
    <phoneticPr fontId="8"/>
  </si>
  <si>
    <t>未収金の明細</t>
  </si>
  <si>
    <t>【未収金】</t>
  </si>
  <si>
    <t>分担金及び負担金</t>
    <rPh sb="0" eb="3">
      <t>ブンタンキン</t>
    </rPh>
    <rPh sb="3" eb="4">
      <t>オヨ</t>
    </rPh>
    <rPh sb="5" eb="8">
      <t>フタンキン</t>
    </rPh>
    <phoneticPr fontId="7"/>
  </si>
  <si>
    <t>使用料</t>
  </si>
  <si>
    <t>財産収入</t>
    <rPh sb="0" eb="4">
      <t>ザイサンシュウニュウ</t>
    </rPh>
    <phoneticPr fontId="8"/>
  </si>
  <si>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</si>
  <si>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</si>
  <si>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</si>
  <si>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</si>
  <si>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</si>
  <si>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</si>
  <si>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</si>
  <si>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</si>
  <si>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</si>
  <si>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</si>
  <si>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</si>
  <si>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一般公共事業</t>
    <phoneticPr fontId="8"/>
  </si>
  <si>
    <t>公営住宅建設</t>
  </si>
  <si>
    <t>災害復旧</t>
  </si>
  <si>
    <t>教育・福祉施設</t>
  </si>
  <si>
    <t>一般単独事業</t>
  </si>
  <si>
    <t>【特別分】</t>
  </si>
  <si>
    <t>臨時財政対策債</t>
    <phoneticPr fontId="8"/>
  </si>
  <si>
    <t>減税補てん債</t>
    <phoneticPr fontId="8"/>
  </si>
  <si>
    <t>退職手当債</t>
    <phoneticPr fontId="8"/>
  </si>
  <si>
    <t>その他</t>
    <phoneticPr fontId="8"/>
  </si>
  <si>
    <t>　合計</t>
  </si>
  <si>
    <t>地方債等（利率別）の明細</t>
    <phoneticPr fontId="8"/>
  </si>
  <si>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</si>
  <si>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</si>
  <si>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</si>
  <si>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</si>
  <si>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</si>
  <si>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</si>
  <si>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</si>
  <si>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</si>
  <si>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</si>
  <si>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</si>
  <si>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</si>
  <si>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</si>
  <si>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</si>
  <si>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</si>
  <si>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</si>
  <si>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</si>
  <si>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</si>
  <si>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</si>
  <si>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特定の契約条項が付された地方債等の概要</t>
  </si>
  <si>
    <t>特定の契約条項が_x000D_
付された地方債等残高</t>
  </si>
  <si>
    <t>契約条項の概要</t>
  </si>
  <si>
    <t>引当金の明細</t>
  </si>
  <si>
    <t>前年度末残高</t>
  </si>
  <si>
    <t>本年度増加額</t>
  </si>
  <si>
    <t>本年度減少額</t>
  </si>
  <si>
    <t>本年度末残高</t>
  </si>
  <si>
    <t>目的使用</t>
  </si>
  <si>
    <t>退職手当引当金</t>
    <rPh sb="0" eb="7">
      <t>タイショクテアテヒキアテキン</t>
    </rPh>
    <phoneticPr fontId="8"/>
  </si>
  <si>
    <t>賞与引当金</t>
    <rPh sb="0" eb="5">
      <t>ショウヨヒキアテキン</t>
    </rPh>
    <phoneticPr fontId="8"/>
  </si>
  <si>
    <t>徴収不能引当金(流動)</t>
    <rPh sb="0" eb="2">
      <t>チョウシュウ</t>
    </rPh>
    <rPh sb="2" eb="4">
      <t>フノウ</t>
    </rPh>
    <rPh sb="4" eb="6">
      <t>ヒキアテ</t>
    </rPh>
    <rPh sb="6" eb="7">
      <t>キン</t>
    </rPh>
    <rPh sb="8" eb="10">
      <t>リュウドウ</t>
    </rPh>
    <phoneticPr fontId="6"/>
  </si>
  <si>
    <t>徴収不能引当金(固定)</t>
    <rPh sb="0" eb="2">
      <t>チョウシュウ</t>
    </rPh>
    <rPh sb="2" eb="4">
      <t>フノウ</t>
    </rPh>
    <rPh sb="4" eb="6">
      <t>ヒキアテ</t>
    </rPh>
    <rPh sb="6" eb="7">
      <t>キン</t>
    </rPh>
    <rPh sb="8" eb="10">
      <t>コテイ</t>
    </rPh>
    <phoneticPr fontId="6"/>
  </si>
  <si>
    <t>補助金等の明細</t>
  </si>
  <si>
    <t>名称</t>
  </si>
  <si>
    <t>相手先</t>
  </si>
  <si>
    <t>支出目的</t>
  </si>
  <si>
    <t>他団体への公共施設等整備補助金等_x000D_
(所有外資産分)</t>
  </si>
  <si>
    <t>計</t>
  </si>
  <si>
    <t>その他の補助金等</t>
  </si>
  <si>
    <t>秩父広域市町村圏組合負担金（消防費）</t>
    <rPh sb="0" eb="2">
      <t>チチブ</t>
    </rPh>
    <rPh sb="2" eb="4">
      <t>コウイキ</t>
    </rPh>
    <rPh sb="4" eb="8">
      <t>シチョウソンケン</t>
    </rPh>
    <rPh sb="8" eb="10">
      <t>クミアイ</t>
    </rPh>
    <rPh sb="10" eb="13">
      <t>フタンキン</t>
    </rPh>
    <rPh sb="14" eb="17">
      <t>ショウボウヒ</t>
    </rPh>
    <phoneticPr fontId="5"/>
  </si>
  <si>
    <t>新型コロナ対策小鹿野町キャッシュレス決済応援事業補助金</t>
    <phoneticPr fontId="8"/>
  </si>
  <si>
    <t>対象事業</t>
    <rPh sb="0" eb="4">
      <t>タイショウジギョウ</t>
    </rPh>
    <phoneticPr fontId="5"/>
  </si>
  <si>
    <t>秩父広域市町村圏組合清掃費負担金</t>
  </si>
  <si>
    <t>電力・ガス・食料品等価格高騰緊急支援給付金</t>
  </si>
  <si>
    <t>小鹿野町地域乗合バス路線確保対策費補助金</t>
    <phoneticPr fontId="8"/>
  </si>
  <si>
    <t>店舗・住宅リフォーム資金助成金</t>
    <rPh sb="0" eb="2">
      <t>テンポ</t>
    </rPh>
    <rPh sb="3" eb="5">
      <t>ジュウタク</t>
    </rPh>
    <rPh sb="10" eb="12">
      <t>シキン</t>
    </rPh>
    <rPh sb="12" eb="14">
      <t>ジョセイ</t>
    </rPh>
    <rPh sb="14" eb="15">
      <t>キン</t>
    </rPh>
    <phoneticPr fontId="5"/>
  </si>
  <si>
    <t>店舗・住宅をリフォームした町民</t>
    <rPh sb="0" eb="2">
      <t>テンポ</t>
    </rPh>
    <rPh sb="3" eb="5">
      <t>ジュウタク</t>
    </rPh>
    <rPh sb="13" eb="15">
      <t>チョウミン</t>
    </rPh>
    <phoneticPr fontId="5"/>
  </si>
  <si>
    <t>新規就農者等育成補助金</t>
    <rPh sb="0" eb="5">
      <t>シンキシュウノウシャ</t>
    </rPh>
    <rPh sb="5" eb="6">
      <t>トウ</t>
    </rPh>
    <rPh sb="6" eb="8">
      <t>イクセイ</t>
    </rPh>
    <rPh sb="8" eb="11">
      <t>ホジョキン</t>
    </rPh>
    <phoneticPr fontId="5"/>
  </si>
  <si>
    <t>町内新規就農者</t>
    <rPh sb="0" eb="2">
      <t>チョウナイ</t>
    </rPh>
    <rPh sb="2" eb="7">
      <t>シンキシュウノウシャ</t>
    </rPh>
    <phoneticPr fontId="5"/>
  </si>
  <si>
    <t>その他</t>
    <rPh sb="2" eb="3">
      <t>タ</t>
    </rPh>
    <phoneticPr fontId="5"/>
  </si>
  <si>
    <t>その他</t>
    <rPh sb="2" eb="3">
      <t>タ</t>
    </rPh>
    <phoneticPr fontId="8"/>
  </si>
  <si>
    <t>財源の明細</t>
  </si>
  <si>
    <t>会計</t>
  </si>
  <si>
    <t>財源の内容</t>
  </si>
  <si>
    <t>一般会計</t>
  </si>
  <si>
    <t>税収等</t>
  </si>
  <si>
    <t>町税</t>
  </si>
  <si>
    <t>地方譲与税</t>
  </si>
  <si>
    <t>利子割交付金</t>
  </si>
  <si>
    <t>配当割交付金</t>
  </si>
  <si>
    <t>株式等譲渡所得割交付金</t>
  </si>
  <si>
    <t>地方消費税交付金</t>
  </si>
  <si>
    <t>ゴルフ場利用税交付金</t>
  </si>
  <si>
    <t>環境性能割交付金</t>
  </si>
  <si>
    <t>地方特例交付金</t>
  </si>
  <si>
    <t>法人事業税交付金</t>
  </si>
  <si>
    <t>地方交付税</t>
  </si>
  <si>
    <t>交通安全対策特別交付金</t>
  </si>
  <si>
    <t>分担金及び負担金</t>
  </si>
  <si>
    <t>寄附金</t>
    <rPh sb="0" eb="3">
      <t>キフキン</t>
    </rPh>
    <phoneticPr fontId="8"/>
  </si>
  <si>
    <t>繰入金</t>
  </si>
  <si>
    <t>自動車取得税交付金</t>
  </si>
  <si>
    <t>収入未済、還付等調整額</t>
    <rPh sb="0" eb="4">
      <t>シュウニュウミサイ</t>
    </rPh>
    <rPh sb="5" eb="7">
      <t>カンプ</t>
    </rPh>
    <rPh sb="7" eb="8">
      <t>トウ</t>
    </rPh>
    <rPh sb="8" eb="11">
      <t>チョウセイガク</t>
    </rPh>
    <phoneticPr fontId="8"/>
  </si>
  <si>
    <t>国県等補助金</t>
  </si>
  <si>
    <t>資本的_x000D_
補助金</t>
  </si>
  <si>
    <t>国庫支出金</t>
    <rPh sb="0" eb="5">
      <t>コッコシシュツキン</t>
    </rPh>
    <phoneticPr fontId="8"/>
  </si>
  <si>
    <t>県支出金</t>
    <rPh sb="0" eb="4">
      <t>ケンシシュツキン</t>
    </rPh>
    <phoneticPr fontId="8"/>
  </si>
  <si>
    <t>経常的_x000D_
補助金</t>
  </si>
  <si>
    <t>臨時的
補助金</t>
    <rPh sb="0" eb="2">
      <t>リンジ</t>
    </rPh>
    <phoneticPr fontId="8"/>
  </si>
  <si>
    <t>国庫支出金</t>
    <rPh sb="0" eb="2">
      <t>コッコ</t>
    </rPh>
    <rPh sb="2" eb="5">
      <t>シシュツキン</t>
    </rPh>
    <phoneticPr fontId="8"/>
  </si>
  <si>
    <t>県支出金</t>
    <rPh sb="0" eb="1">
      <t>ケン</t>
    </rPh>
    <rPh sb="1" eb="3">
      <t>シシュツ</t>
    </rPh>
    <rPh sb="3" eb="4">
      <t>キン</t>
    </rPh>
    <phoneticPr fontId="8"/>
  </si>
  <si>
    <t>財源情報の明細</t>
  </si>
  <si>
    <t>内訳</t>
  </si>
  <si>
    <t>地方債等</t>
  </si>
  <si>
    <t>有形固定資産等の増加</t>
  </si>
  <si>
    <t>貸付金・基金等の増加</t>
  </si>
  <si>
    <t>資金の明細</t>
  </si>
  <si>
    <t>現金</t>
  </si>
  <si>
    <t>要求払預金</t>
  </si>
  <si>
    <t>短期投資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</si>
</sst>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 #,##0_ ;[Red]_ * \-#,##0_ ;_ * &quot;-&quot;_ ;_ @_ "/>
  </numFmts>
  <fonts count="12" x14ac:knownFonts="1">
    <font>
      <sz val="11"/>
      <color theme="1"/>
      <name val="游ゴシック"/>
      <family val="2"/>
      <scheme val="minor"/>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8"/>
      <color theme="1"/>
      <name val="ＭＳ ゴシック"/>
      <family val="3"/>
      <charset val="128"/>
    </font>
    <font>
      <sz val="11"/>
      <color theme="1"/>
      <name val="ＭＳ Ｐゴシック"/>
      <family val="3"/>
      <charset val="128"/>
    </font>
    <font>
      <b/>
      <sz val="18"/>
      <color theme="1"/>
      <name val="ＭＳ Ｐゴシック"/>
      <family val="3"/>
      <charset val="128"/>
    </font>
    <font>
      <sz val="11"/>
      <color theme="1"/>
      <name val="游ゴシック"/>
      <family val="2"/>
      <scheme val="minor"/>
    </font>
    <font>
      <sz val="6"/>
      <name val="游ゴシック"/>
      <family val="3"/>
      <charset val="128"/>
      <scheme val="minor"/>
    </font>
    <font>
      <b/>
      <sz val="9"/>
      <color theme="1"/>
      <name val="ＭＳ Ｐゴシック"/>
      <family val="3"/>
      <charset val="128"/>
    </font>
    <font>
      <u/>
      <sz val="11"/>
      <color theme="10"/>
      <name val="游ゴシック"/>
      <family val="2"/>
      <scheme val="minor"/>
    </font>
    <font>
      <b/>
      <sz val="10"/>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s>
  <cellStyleXfs count="4">
    <xf numFmtId="0" fontId="0" fillId="0" borderId="0"/>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cellStyleXfs>
  <cellXfs count="86">
    <xf numFmtId="0" fontId="0" fillId="0" borderId="0" xfId="0"/>
    <xf numFmtId="0" fontId="1" fillId="0" borderId="1" xfId="0" applyFont="1" applyBorder="1" applyAlignment="1">
      <alignment horizontal="left" vertical="center"/>
    </xf>
    <xf numFmtId="0" fontId="2" fillId="0" borderId="2" xfId="0" applyFont="1" applyBorder="1"/>
    <xf numFmtId="0" fontId="1" fillId="0" borderId="3" xfId="0" applyFont="1" applyBorder="1" applyAlignment="1">
      <alignment horizontal="left" vertical="center"/>
    </xf>
    <xf numFmtId="0" fontId="1" fillId="0" borderId="3" xfId="0" applyFont="1" applyBorder="1"/>
    <xf numFmtId="0" fontId="3" fillId="2" borderId="1" xfId="0" applyFont="1" applyFill="1" applyBorder="1" applyAlignment="1">
      <alignment horizontal="center" vertical="center"/>
    </xf>
    <xf numFmtId="3" fontId="1" fillId="0" borderId="1" xfId="0" applyNumberFormat="1" applyFont="1" applyBorder="1" applyAlignment="1">
      <alignment horizontal="right"/>
    </xf>
    <xf numFmtId="3" fontId="1" fillId="0" borderId="3" xfId="0" applyNumberFormat="1" applyFont="1" applyBorder="1" applyAlignment="1">
      <alignment horizontal="right"/>
    </xf>
    <xf numFmtId="0" fontId="1" fillId="0" borderId="1" xfId="0" applyFont="1" applyBorder="1"/>
    <xf numFmtId="0" fontId="3" fillId="0" borderId="0" xfId="0" applyFont="1" applyAlignment="1">
      <alignment horizontal="right" vertical="center"/>
    </xf>
    <xf numFmtId="0" fontId="4" fillId="0" borderId="0" xfId="0" applyFont="1" applyAlignment="1">
      <alignment horizontal="left" vertical="center"/>
    </xf>
    <xf numFmtId="0" fontId="2" fillId="0" borderId="0" xfId="0" applyFont="1"/>
    <xf numFmtId="0" fontId="5" fillId="0" borderId="0" xfId="0" applyFont="1" applyAlignment="1">
      <alignment horizontal="right" vertical="center"/>
    </xf>
    <xf numFmtId="0" fontId="5" fillId="0" borderId="0" xfId="0" applyFont="1" applyAlignment="1">
      <alignment horizontal="left" vertical="center"/>
    </xf>
    <xf numFmtId="0" fontId="3" fillId="2" borderId="1" xfId="0" applyFont="1" applyFill="1" applyBorder="1" applyAlignment="1">
      <alignment horizontal="center" vertical="center" wrapText="1"/>
    </xf>
    <xf numFmtId="3" fontId="0" fillId="0" borderId="0" xfId="0" applyNumberFormat="1"/>
    <xf numFmtId="10" fontId="0" fillId="0" borderId="0" xfId="0" applyNumberFormat="1"/>
    <xf numFmtId="3" fontId="2" fillId="0" borderId="0" xfId="0" applyNumberFormat="1" applyFont="1"/>
    <xf numFmtId="3" fontId="5" fillId="0" borderId="0" xfId="0" applyNumberFormat="1" applyFont="1"/>
    <xf numFmtId="3" fontId="5" fillId="0" borderId="0" xfId="0" applyNumberFormat="1" applyFont="1" applyAlignment="1">
      <alignment horizontal="right"/>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2" fillId="0" borderId="1" xfId="0" applyNumberFormat="1" applyFont="1" applyBorder="1" applyAlignment="1">
      <alignment horizontal="left" vertical="center"/>
    </xf>
    <xf numFmtId="3" fontId="2" fillId="0" borderId="1" xfId="0" applyNumberFormat="1" applyFont="1" applyBorder="1" applyAlignment="1">
      <alignment horizontal="right" vertical="center"/>
    </xf>
    <xf numFmtId="3" fontId="6" fillId="0" borderId="0" xfId="0" applyNumberFormat="1" applyFont="1"/>
    <xf numFmtId="3" fontId="3" fillId="0" borderId="0" xfId="0" applyNumberFormat="1" applyFont="1"/>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176" fontId="2" fillId="0" borderId="1" xfId="0" applyNumberFormat="1" applyFont="1" applyBorder="1" applyAlignment="1">
      <alignment vertical="center"/>
    </xf>
    <xf numFmtId="3" fontId="2" fillId="0" borderId="1" xfId="0" applyNumberFormat="1" applyFont="1" applyBorder="1" applyAlignment="1">
      <alignment horizontal="center" vertical="center"/>
    </xf>
    <xf numFmtId="10" fontId="2" fillId="0" borderId="1" xfId="0" applyNumberFormat="1" applyFont="1" applyBorder="1" applyAlignment="1">
      <alignment vertical="center"/>
    </xf>
    <xf numFmtId="0" fontId="10" fillId="0" borderId="0" xfId="3"/>
    <xf numFmtId="3" fontId="10" fillId="0" borderId="0" xfId="3" applyNumberFormat="1"/>
    <xf numFmtId="3" fontId="2" fillId="0" borderId="1" xfId="0" applyNumberFormat="1" applyFont="1" applyBorder="1" applyAlignment="1">
      <alignment vertical="center"/>
    </xf>
    <xf numFmtId="3" fontId="2" fillId="0" borderId="6" xfId="0" applyNumberFormat="1" applyFont="1" applyBorder="1" applyAlignment="1">
      <alignment horizontal="center" vertical="center"/>
    </xf>
    <xf numFmtId="3" fontId="2" fillId="0" borderId="6" xfId="0" applyNumberFormat="1" applyFont="1" applyBorder="1" applyAlignment="1">
      <alignment horizontal="right" vertical="center"/>
    </xf>
    <xf numFmtId="3" fontId="2" fillId="0" borderId="1" xfId="0" applyNumberFormat="1" applyFont="1" applyBorder="1" applyAlignment="1">
      <alignment horizontal="left" vertical="center" indent="1"/>
    </xf>
    <xf numFmtId="3" fontId="2" fillId="2" borderId="8"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0"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0" borderId="11" xfId="0" applyNumberFormat="1" applyFont="1" applyBorder="1" applyAlignment="1">
      <alignment horizontal="right" vertical="center"/>
    </xf>
    <xf numFmtId="176" fontId="2" fillId="0" borderId="11" xfId="0" applyNumberFormat="1" applyFont="1" applyBorder="1" applyAlignment="1">
      <alignment vertical="center"/>
    </xf>
    <xf numFmtId="3" fontId="2" fillId="0" borderId="11" xfId="0" applyNumberFormat="1" applyFont="1" applyBorder="1" applyAlignment="1">
      <alignment vertical="center"/>
    </xf>
    <xf numFmtId="10" fontId="2" fillId="0" borderId="1" xfId="2" applyNumberFormat="1" applyFont="1" applyBorder="1" applyAlignment="1">
      <alignment horizontal="right" vertical="center"/>
    </xf>
    <xf numFmtId="3" fontId="2" fillId="2" borderId="11" xfId="0" applyNumberFormat="1" applyFont="1" applyFill="1" applyBorder="1" applyAlignment="1">
      <alignment horizontal="center" vertical="center" wrapText="1"/>
    </xf>
    <xf numFmtId="3" fontId="2" fillId="0" borderId="11" xfId="0" applyNumberFormat="1" applyFont="1" applyBorder="1" applyAlignment="1">
      <alignment horizontal="left" vertical="center"/>
    </xf>
    <xf numFmtId="3" fontId="2" fillId="0" borderId="12" xfId="0" applyNumberFormat="1" applyFont="1" applyBorder="1" applyAlignment="1">
      <alignment horizontal="center" vertical="center"/>
    </xf>
    <xf numFmtId="38" fontId="2" fillId="0" borderId="1" xfId="1" applyFont="1" applyBorder="1" applyAlignment="1">
      <alignment vertical="center"/>
    </xf>
    <xf numFmtId="38" fontId="2" fillId="0" borderId="0" xfId="1" applyFont="1" applyAlignment="1"/>
    <xf numFmtId="3" fontId="5" fillId="0" borderId="0" xfId="0" applyNumberFormat="1" applyFont="1" applyAlignment="1">
      <alignment vertical="center"/>
    </xf>
    <xf numFmtId="3" fontId="5" fillId="0" borderId="0" xfId="0" applyNumberFormat="1" applyFont="1" applyAlignment="1">
      <alignment horizontal="right" vertical="center"/>
    </xf>
    <xf numFmtId="3" fontId="11" fillId="0" borderId="11" xfId="0" applyNumberFormat="1" applyFont="1" applyBorder="1" applyAlignment="1">
      <alignment vertical="center"/>
    </xf>
    <xf numFmtId="3" fontId="1" fillId="0" borderId="1" xfId="0" applyNumberFormat="1" applyFont="1" applyBorder="1" applyAlignment="1">
      <alignment horizontal="right" vertical="center"/>
    </xf>
    <xf numFmtId="3" fontId="11" fillId="0" borderId="11" xfId="0" applyNumberFormat="1" applyFont="1" applyBorder="1" applyAlignment="1">
      <alignment horizontal="center" vertical="center"/>
    </xf>
    <xf numFmtId="0" fontId="6" fillId="0" borderId="0" xfId="0" applyFont="1" applyAlignment="1">
      <alignment horizontal="center" vertical="center"/>
    </xf>
    <xf numFmtId="0" fontId="2" fillId="0" borderId="0" xfId="0" applyFont="1"/>
    <xf numFmtId="0" fontId="5" fillId="0" borderId="0" xfId="0" applyFont="1" applyAlignment="1">
      <alignment horizontal="center" vertical="center"/>
    </xf>
    <xf numFmtId="0" fontId="1" fillId="0" borderId="3" xfId="0" applyFont="1" applyBorder="1" applyAlignment="1">
      <alignment horizontal="left" vertical="center"/>
    </xf>
    <xf numFmtId="3" fontId="1" fillId="0" borderId="3" xfId="0" applyNumberFormat="1" applyFont="1" applyBorder="1" applyAlignment="1">
      <alignment horizontal="right"/>
    </xf>
    <xf numFmtId="0" fontId="1" fillId="0" borderId="3" xfId="0" applyFont="1" applyBorder="1"/>
    <xf numFmtId="0" fontId="1" fillId="0" borderId="1" xfId="0" applyFont="1" applyBorder="1" applyAlignment="1">
      <alignment horizontal="left" vertical="center"/>
    </xf>
    <xf numFmtId="3" fontId="1" fillId="0" borderId="1" xfId="0" applyNumberFormat="1" applyFont="1" applyBorder="1" applyAlignment="1">
      <alignment horizontal="right"/>
    </xf>
    <xf numFmtId="0" fontId="1" fillId="0" borderId="1" xfId="0" applyFont="1" applyBorder="1"/>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3" fontId="6" fillId="0" borderId="0" xfId="0" applyNumberFormat="1" applyFont="1" applyAlignment="1">
      <alignment horizontal="center" vertical="center"/>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xf>
    <xf numFmtId="3" fontId="2" fillId="0" borderId="1" xfId="0" applyNumberFormat="1" applyFont="1" applyBorder="1" applyAlignment="1">
      <alignment horizontal="left" vertical="center" wrapText="1"/>
    </xf>
    <xf numFmtId="3" fontId="2" fillId="0" borderId="1"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14" xfId="0" applyNumberFormat="1" applyFont="1" applyBorder="1" applyAlignment="1">
      <alignment horizontal="center" vertical="center"/>
    </xf>
    <xf numFmtId="3" fontId="2" fillId="0" borderId="1" xfId="0" applyNumberFormat="1" applyFont="1" applyBorder="1" applyAlignment="1">
      <alignment vertical="center"/>
    </xf>
    <xf numFmtId="3" fontId="2" fillId="0" borderId="7" xfId="0" applyNumberFormat="1" applyFont="1" applyBorder="1" applyAlignment="1">
      <alignment horizontal="left" vertical="center"/>
    </xf>
    <xf numFmtId="3" fontId="2" fillId="0" borderId="10" xfId="0" applyNumberFormat="1" applyFont="1" applyBorder="1" applyAlignment="1">
      <alignment horizontal="left" vertical="center"/>
    </xf>
    <xf numFmtId="3" fontId="2" fillId="0" borderId="1" xfId="0" applyNumberFormat="1" applyFont="1" applyBorder="1" applyAlignment="1">
      <alignment horizontal="center" vertical="center" wrapText="1"/>
    </xf>
    <xf numFmtId="3" fontId="5" fillId="0" borderId="0" xfId="0" applyNumberFormat="1" applyFont="1" applyAlignment="1">
      <alignment vertical="center"/>
    </xf>
    <xf numFmtId="3" fontId="11" fillId="2" borderId="11" xfId="0" applyNumberFormat="1" applyFont="1" applyFill="1" applyBorder="1" applyAlignment="1">
      <alignment horizontal="center" vertical="center"/>
    </xf>
    <xf numFmtId="3" fontId="11" fillId="0" borderId="15" xfId="0" applyNumberFormat="1" applyFont="1" applyBorder="1" applyAlignment="1">
      <alignment vertical="center"/>
    </xf>
    <xf numFmtId="3" fontId="11" fillId="2" borderId="1" xfId="0" applyNumberFormat="1" applyFont="1" applyFill="1" applyBorder="1" applyAlignment="1">
      <alignment horizontal="center" vertical="center"/>
    </xf>
    <xf numFmtId="3" fontId="11" fillId="0" borderId="6" xfId="0" applyNumberFormat="1" applyFont="1" applyBorder="1" applyAlignment="1">
      <alignment vertical="center"/>
    </xf>
  </cellXfs>
  <cellStyles count="4">
    <cellStyle name="パーセント" xfId="2" builtinId="5"/>
    <cellStyle name="ハイパーリンク" xfId="3" builtinId="8"/>
    <cellStyle name="桁区切り" xfId="1" builtinId="6"/>
    <cellStyle name="標準" xfId="0" builtinId="0"/>
  </cellStyles>
  <dxfs count="60">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
      <numFmt numFmtId="177" formatCode="\ #,##0,;\-#,##0,;\-"/>
    </dxf>
    <dxf>
      <numFmt numFmtId="178" formatCode="#,##0;\-#,##0;\-"/>
    </dxf>
    <dxf>
      <numFmt numFmtId="179" formatCode="\ #,##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90\mmi-doc\ps_&#12497;&#12502;&#12522;&#12483;&#12463;&#12475;&#12463;&#12479;&#12540;\&#20844;&#20250;&#35336;\02.&#20316;&#26989;\R4&#24180;&#20316;&#26989;\&#22524;&#29577;&#30476;&#26481;&#26494;&#23665;&#24066;\4_&#20316;&#26989;&#20013;\08_&#38468;&#23646;&#26126;&#32048;&#26360;\&#19968;&#33324;&#20250;&#35336;&#31561;_&#36001;&#28304;&#24773;&#22577;&#12398;&#26126;&#32048;&#35336;&#31639;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0350&#20844;&#20250;&#35336;/006&#36001;&#21209;&#26360;&#39006;/R4&#24180;&#24230;&#27770;&#31639;&#20998;&#65288;&#26085;&#26412;&#20250;&#35336;&#65289;/2.&#19968;&#33324;&#20250;&#35336;&#31561;/&#19968;&#33324;&#20250;&#35336;&#31561;_&#38468;&#23646;&#26126;&#3204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源情報明細 (2)"/>
      <sheetName val="計算シート"/>
      <sheetName val="純資産変動計算書(NW)"/>
      <sheetName val="資金収支計算書(CF)"/>
      <sheetName val="行政コスト計算書(PL)"/>
      <sheetName val="13"/>
      <sheetName val="仕訳一覧表"/>
      <sheetName val="Sheet2"/>
      <sheetName val="sheet1税収"/>
    </sheetNames>
    <sheetDataSet>
      <sheetData sheetId="0"/>
      <sheetData sheetId="1"/>
      <sheetData sheetId="2"/>
      <sheetData sheetId="3"/>
      <sheetData sheetId="4"/>
      <sheetData sheetId="5">
        <row r="24">
          <cell r="U24">
            <v>2021138</v>
          </cell>
          <cell r="Z24">
            <v>23276</v>
          </cell>
          <cell r="AG24">
            <v>866800</v>
          </cell>
        </row>
        <row r="45">
          <cell r="Y45">
            <v>0</v>
          </cell>
          <cell r="Z45">
            <v>0</v>
          </cell>
          <cell r="AG45">
            <v>0</v>
          </cell>
        </row>
        <row r="46">
          <cell r="Y46">
            <v>0</v>
          </cell>
          <cell r="Z46">
            <v>0</v>
          </cell>
          <cell r="AG46">
            <v>0</v>
          </cell>
        </row>
        <row r="47">
          <cell r="Y47">
            <v>0</v>
          </cell>
          <cell r="Z47">
            <v>0</v>
          </cell>
          <cell r="AG47">
            <v>0</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有形固定資産の明細"/>
      <sheetName val="有形固定資産に係る行政目的別の明細"/>
      <sheetName val="投資及び出資金の明細"/>
      <sheetName val="基金の明細"/>
      <sheetName val="貸付金の明細"/>
      <sheetName val="長期延滞債権の明細"/>
      <sheetName val="未収金の明細"/>
      <sheetName val="地方債等（借入先別）の明細"/>
      <sheetName val="地方債等（利率別）の明細"/>
      <sheetName val="地方債等（返済期間別）の明細"/>
      <sheetName val="特定の契約条項が付された地方債等の概要"/>
      <sheetName val="引当金の明細"/>
      <sheetName val="補助金等の明細"/>
      <sheetName val="財源の明細"/>
      <sheetName val="財源情報の明細"/>
      <sheetName val="資金の明細"/>
    </sheetNames>
    <sheetDataSet>
      <sheetData sheetId="0">
        <row r="1">
          <cell r="B1" t="str">
            <v>小鹿野町</v>
          </cell>
        </row>
        <row r="2">
          <cell r="B2" t="str">
            <v>令和4年度</v>
          </cell>
        </row>
        <row r="3">
          <cell r="B3" t="str">
            <v>（単位：円）</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6"/>
  <sheetViews>
    <sheetView tabSelected="1" workbookViewId="0"/>
  </sheetViews>
  <sheetFormatPr defaultColWidth="8.875" defaultRowHeight="11.25" x14ac:dyDescent="0.15"/>
  <cols>
    <col min="1" max="1" width="33.875" style="11" customWidth="1"/>
    <col min="2" max="2" width="18.875" style="11" customWidth="1"/>
    <col min="3" max="3" width="8.875" style="11" hidden="1" customWidth="1"/>
    <col min="4" max="4" width="33.875" style="11" customWidth="1"/>
    <col min="5" max="7" width="18.875" style="11" customWidth="1"/>
    <col min="8" max="16384" width="8.875" style="11"/>
  </cols>
  <sheetData>
    <row r="1" spans="1:5" ht="17.100000000000001" customHeight="1" x14ac:dyDescent="0.15">
      <c r="E1" s="9" t="s">
        <v>0</v>
      </c>
    </row>
    <row r="2" spans="1:5" ht="21" x14ac:dyDescent="0.15">
      <c r="A2" s="55" t="s">
        <v>1</v>
      </c>
      <c r="B2" s="56"/>
      <c r="C2" s="56"/>
      <c r="D2" s="56"/>
      <c r="E2" s="56"/>
    </row>
    <row r="3" spans="1:5" ht="13.5" x14ac:dyDescent="0.15">
      <c r="A3" s="57" t="s">
        <v>2</v>
      </c>
      <c r="B3" s="56"/>
      <c r="C3" s="56"/>
      <c r="D3" s="56"/>
      <c r="E3" s="56"/>
    </row>
    <row r="4" spans="1:5" ht="17.100000000000001" customHeight="1" x14ac:dyDescent="0.15">
      <c r="A4" s="13" t="s">
        <v>3</v>
      </c>
      <c r="E4" s="12" t="s">
        <v>4</v>
      </c>
    </row>
    <row r="5" spans="1:5" ht="27" customHeight="1" x14ac:dyDescent="0.15">
      <c r="A5" s="5" t="s">
        <v>5</v>
      </c>
      <c r="B5" s="5" t="s">
        <v>6</v>
      </c>
      <c r="C5" s="5"/>
      <c r="D5" s="5" t="s">
        <v>5</v>
      </c>
      <c r="E5" s="5" t="s">
        <v>6</v>
      </c>
    </row>
    <row r="6" spans="1:5" ht="17.100000000000001" customHeight="1" x14ac:dyDescent="0.15">
      <c r="A6" s="3" t="s">
        <v>7</v>
      </c>
      <c r="B6" s="4"/>
      <c r="C6" s="4"/>
      <c r="D6" s="3" t="s">
        <v>54</v>
      </c>
      <c r="E6" s="4"/>
    </row>
    <row r="7" spans="1:5" ht="17.100000000000001" customHeight="1" x14ac:dyDescent="0.15">
      <c r="A7" s="3" t="s">
        <v>8</v>
      </c>
      <c r="B7" s="7">
        <v>20336585381</v>
      </c>
      <c r="C7" s="4"/>
      <c r="D7" s="3" t="s">
        <v>55</v>
      </c>
      <c r="E7" s="7">
        <v>9546800547</v>
      </c>
    </row>
    <row r="8" spans="1:5" ht="17.100000000000001" customHeight="1" x14ac:dyDescent="0.15">
      <c r="A8" s="3" t="s">
        <v>9</v>
      </c>
      <c r="B8" s="7">
        <v>17853118747</v>
      </c>
      <c r="C8" s="4"/>
      <c r="D8" s="3" t="s">
        <v>56</v>
      </c>
      <c r="E8" s="7">
        <v>7237080963</v>
      </c>
    </row>
    <row r="9" spans="1:5" ht="17.100000000000001" customHeight="1" x14ac:dyDescent="0.15">
      <c r="A9" s="3" t="s">
        <v>10</v>
      </c>
      <c r="B9" s="7">
        <v>10715288197</v>
      </c>
      <c r="C9" s="4"/>
      <c r="D9" s="3" t="s">
        <v>57</v>
      </c>
      <c r="E9" s="7">
        <v>193454548</v>
      </c>
    </row>
    <row r="10" spans="1:5" ht="17.100000000000001" customHeight="1" x14ac:dyDescent="0.15">
      <c r="A10" s="3" t="s">
        <v>11</v>
      </c>
      <c r="B10" s="7">
        <v>4276655258</v>
      </c>
      <c r="C10" s="4"/>
      <c r="D10" s="3" t="s">
        <v>58</v>
      </c>
      <c r="E10" s="7">
        <v>2109713436</v>
      </c>
    </row>
    <row r="11" spans="1:5" ht="17.100000000000001" customHeight="1" x14ac:dyDescent="0.15">
      <c r="A11" s="3" t="s">
        <v>12</v>
      </c>
      <c r="B11" s="7">
        <v>432731900</v>
      </c>
      <c r="C11" s="4"/>
      <c r="D11" s="3" t="s">
        <v>59</v>
      </c>
      <c r="E11" s="7" t="s">
        <v>18</v>
      </c>
    </row>
    <row r="12" spans="1:5" ht="17.100000000000001" customHeight="1" x14ac:dyDescent="0.15">
      <c r="A12" s="3" t="s">
        <v>13</v>
      </c>
      <c r="B12" s="7">
        <v>13367863217</v>
      </c>
      <c r="C12" s="4"/>
      <c r="D12" s="3" t="s">
        <v>51</v>
      </c>
      <c r="E12" s="7">
        <v>6551600</v>
      </c>
    </row>
    <row r="13" spans="1:5" ht="17.100000000000001" customHeight="1" x14ac:dyDescent="0.15">
      <c r="A13" s="3" t="s">
        <v>14</v>
      </c>
      <c r="B13" s="7">
        <v>-8055450392</v>
      </c>
      <c r="C13" s="4"/>
      <c r="D13" s="3" t="s">
        <v>60</v>
      </c>
      <c r="E13" s="7">
        <v>943230192</v>
      </c>
    </row>
    <row r="14" spans="1:5" ht="17.100000000000001" customHeight="1" x14ac:dyDescent="0.15">
      <c r="A14" s="3" t="s">
        <v>15</v>
      </c>
      <c r="B14" s="7">
        <v>1624794152</v>
      </c>
      <c r="C14" s="4"/>
      <c r="D14" s="3" t="s">
        <v>61</v>
      </c>
      <c r="E14" s="7">
        <v>846393000</v>
      </c>
    </row>
    <row r="15" spans="1:5" ht="17.100000000000001" customHeight="1" x14ac:dyDescent="0.15">
      <c r="A15" s="3" t="s">
        <v>16</v>
      </c>
      <c r="B15" s="7">
        <v>-956786838</v>
      </c>
      <c r="C15" s="4"/>
      <c r="D15" s="3" t="s">
        <v>62</v>
      </c>
      <c r="E15" s="7" t="s">
        <v>18</v>
      </c>
    </row>
    <row r="16" spans="1:5" ht="17.100000000000001" customHeight="1" x14ac:dyDescent="0.15">
      <c r="A16" s="3" t="s">
        <v>17</v>
      </c>
      <c r="B16" s="7" t="s">
        <v>18</v>
      </c>
      <c r="C16" s="4"/>
      <c r="D16" s="3" t="s">
        <v>63</v>
      </c>
      <c r="E16" s="7" t="s">
        <v>18</v>
      </c>
    </row>
    <row r="17" spans="1:5" ht="17.100000000000001" customHeight="1" x14ac:dyDescent="0.15">
      <c r="A17" s="3" t="s">
        <v>19</v>
      </c>
      <c r="B17" s="7" t="s">
        <v>18</v>
      </c>
      <c r="C17" s="4"/>
      <c r="D17" s="3" t="s">
        <v>64</v>
      </c>
      <c r="E17" s="7" t="s">
        <v>18</v>
      </c>
    </row>
    <row r="18" spans="1:5" ht="17.100000000000001" customHeight="1" x14ac:dyDescent="0.15">
      <c r="A18" s="3" t="s">
        <v>20</v>
      </c>
      <c r="B18" s="7" t="s">
        <v>18</v>
      </c>
      <c r="C18" s="4"/>
      <c r="D18" s="3" t="s">
        <v>65</v>
      </c>
      <c r="E18" s="7" t="s">
        <v>18</v>
      </c>
    </row>
    <row r="19" spans="1:5" ht="17.100000000000001" customHeight="1" x14ac:dyDescent="0.15">
      <c r="A19" s="3" t="s">
        <v>21</v>
      </c>
      <c r="B19" s="7" t="s">
        <v>18</v>
      </c>
      <c r="C19" s="4"/>
      <c r="D19" s="3" t="s">
        <v>66</v>
      </c>
      <c r="E19" s="7">
        <v>74518320</v>
      </c>
    </row>
    <row r="20" spans="1:5" ht="17.100000000000001" customHeight="1" x14ac:dyDescent="0.15">
      <c r="A20" s="3" t="s">
        <v>22</v>
      </c>
      <c r="B20" s="7" t="s">
        <v>18</v>
      </c>
      <c r="C20" s="4"/>
      <c r="D20" s="3" t="s">
        <v>67</v>
      </c>
      <c r="E20" s="7">
        <v>18387912</v>
      </c>
    </row>
    <row r="21" spans="1:5" ht="17.100000000000001" customHeight="1" x14ac:dyDescent="0.15">
      <c r="A21" s="3" t="s">
        <v>23</v>
      </c>
      <c r="B21" s="7" t="s">
        <v>18</v>
      </c>
      <c r="C21" s="4"/>
      <c r="D21" s="3" t="s">
        <v>51</v>
      </c>
      <c r="E21" s="7">
        <v>3930960</v>
      </c>
    </row>
    <row r="22" spans="1:5" ht="17.100000000000001" customHeight="1" x14ac:dyDescent="0.15">
      <c r="A22" s="3" t="s">
        <v>24</v>
      </c>
      <c r="B22" s="7" t="s">
        <v>18</v>
      </c>
      <c r="C22" s="4"/>
      <c r="D22" s="1" t="s">
        <v>68</v>
      </c>
      <c r="E22" s="6">
        <v>10490030739</v>
      </c>
    </row>
    <row r="23" spans="1:5" ht="17.100000000000001" customHeight="1" x14ac:dyDescent="0.15">
      <c r="A23" s="3" t="s">
        <v>25</v>
      </c>
      <c r="B23" s="7" t="s">
        <v>18</v>
      </c>
      <c r="C23" s="4"/>
      <c r="D23" s="3" t="s">
        <v>69</v>
      </c>
      <c r="E23" s="4"/>
    </row>
    <row r="24" spans="1:5" ht="17.100000000000001" customHeight="1" x14ac:dyDescent="0.15">
      <c r="A24" s="3" t="s">
        <v>26</v>
      </c>
      <c r="B24" s="7">
        <v>25480900</v>
      </c>
      <c r="C24" s="4"/>
      <c r="D24" s="3" t="s">
        <v>70</v>
      </c>
      <c r="E24" s="7">
        <v>22696064150</v>
      </c>
    </row>
    <row r="25" spans="1:5" ht="17.100000000000001" customHeight="1" x14ac:dyDescent="0.15">
      <c r="A25" s="3" t="s">
        <v>27</v>
      </c>
      <c r="B25" s="7">
        <v>7079222178</v>
      </c>
      <c r="C25" s="4"/>
      <c r="D25" s="3" t="s">
        <v>71</v>
      </c>
      <c r="E25" s="7">
        <v>-9848483740</v>
      </c>
    </row>
    <row r="26" spans="1:5" ht="17.100000000000001" customHeight="1" x14ac:dyDescent="0.15">
      <c r="A26" s="3" t="s">
        <v>11</v>
      </c>
      <c r="B26" s="7">
        <v>407220065</v>
      </c>
      <c r="C26" s="4"/>
      <c r="D26" s="4"/>
      <c r="E26" s="4"/>
    </row>
    <row r="27" spans="1:5" ht="17.100000000000001" customHeight="1" x14ac:dyDescent="0.15">
      <c r="A27" s="3" t="s">
        <v>13</v>
      </c>
      <c r="B27" s="7">
        <v>10874800</v>
      </c>
      <c r="C27" s="4"/>
      <c r="D27" s="4"/>
      <c r="E27" s="4"/>
    </row>
    <row r="28" spans="1:5" ht="17.100000000000001" customHeight="1" x14ac:dyDescent="0.15">
      <c r="A28" s="3" t="s">
        <v>14</v>
      </c>
      <c r="B28" s="7">
        <v>-8394346</v>
      </c>
      <c r="C28" s="4"/>
      <c r="D28" s="4"/>
      <c r="E28" s="4"/>
    </row>
    <row r="29" spans="1:5" ht="17.100000000000001" customHeight="1" x14ac:dyDescent="0.15">
      <c r="A29" s="3" t="s">
        <v>15</v>
      </c>
      <c r="B29" s="7">
        <v>17407819702</v>
      </c>
      <c r="C29" s="4"/>
      <c r="D29" s="4"/>
      <c r="E29" s="4"/>
    </row>
    <row r="30" spans="1:5" ht="17.100000000000001" customHeight="1" x14ac:dyDescent="0.15">
      <c r="A30" s="3" t="s">
        <v>16</v>
      </c>
      <c r="B30" s="7">
        <v>-10757770243</v>
      </c>
      <c r="C30" s="4"/>
      <c r="D30" s="4"/>
      <c r="E30" s="4"/>
    </row>
    <row r="31" spans="1:5" ht="17.100000000000001" customHeight="1" x14ac:dyDescent="0.15">
      <c r="A31" s="3" t="s">
        <v>24</v>
      </c>
      <c r="B31" s="7" t="s">
        <v>18</v>
      </c>
      <c r="C31" s="4"/>
      <c r="D31" s="4"/>
      <c r="E31" s="4"/>
    </row>
    <row r="32" spans="1:5" ht="17.100000000000001" customHeight="1" x14ac:dyDescent="0.15">
      <c r="A32" s="3" t="s">
        <v>25</v>
      </c>
      <c r="B32" s="7" t="s">
        <v>18</v>
      </c>
      <c r="C32" s="4"/>
      <c r="D32" s="4"/>
      <c r="E32" s="4"/>
    </row>
    <row r="33" spans="1:5" ht="17.100000000000001" customHeight="1" x14ac:dyDescent="0.15">
      <c r="A33" s="3" t="s">
        <v>26</v>
      </c>
      <c r="B33" s="7">
        <v>19472200</v>
      </c>
      <c r="C33" s="4"/>
      <c r="D33" s="4"/>
      <c r="E33" s="4"/>
    </row>
    <row r="34" spans="1:5" ht="17.100000000000001" customHeight="1" x14ac:dyDescent="0.15">
      <c r="A34" s="3" t="s">
        <v>28</v>
      </c>
      <c r="B34" s="7">
        <v>827747718</v>
      </c>
      <c r="C34" s="4"/>
      <c r="D34" s="4"/>
      <c r="E34" s="4"/>
    </row>
    <row r="35" spans="1:5" ht="17.100000000000001" customHeight="1" x14ac:dyDescent="0.15">
      <c r="A35" s="3" t="s">
        <v>29</v>
      </c>
      <c r="B35" s="7">
        <v>-769139346</v>
      </c>
      <c r="C35" s="4"/>
      <c r="D35" s="4"/>
      <c r="E35" s="4"/>
    </row>
    <row r="36" spans="1:5" ht="17.100000000000001" customHeight="1" x14ac:dyDescent="0.15">
      <c r="A36" s="3" t="s">
        <v>30</v>
      </c>
      <c r="B36" s="7">
        <v>20645298</v>
      </c>
      <c r="C36" s="4"/>
      <c r="D36" s="4"/>
      <c r="E36" s="4"/>
    </row>
    <row r="37" spans="1:5" ht="17.100000000000001" customHeight="1" x14ac:dyDescent="0.15">
      <c r="A37" s="3" t="s">
        <v>31</v>
      </c>
      <c r="B37" s="7">
        <v>20645296</v>
      </c>
      <c r="C37" s="4"/>
      <c r="D37" s="4"/>
      <c r="E37" s="4"/>
    </row>
    <row r="38" spans="1:5" ht="17.100000000000001" customHeight="1" x14ac:dyDescent="0.15">
      <c r="A38" s="3" t="s">
        <v>32</v>
      </c>
      <c r="B38" s="7">
        <v>2</v>
      </c>
      <c r="C38" s="4"/>
      <c r="D38" s="4"/>
      <c r="E38" s="4"/>
    </row>
    <row r="39" spans="1:5" ht="17.100000000000001" customHeight="1" x14ac:dyDescent="0.15">
      <c r="A39" s="3" t="s">
        <v>33</v>
      </c>
      <c r="B39" s="7">
        <v>2462821336</v>
      </c>
      <c r="C39" s="4"/>
      <c r="D39" s="4"/>
      <c r="E39" s="4"/>
    </row>
    <row r="40" spans="1:5" ht="17.100000000000001" customHeight="1" x14ac:dyDescent="0.15">
      <c r="A40" s="3" t="s">
        <v>34</v>
      </c>
      <c r="B40" s="7">
        <v>3226521437</v>
      </c>
      <c r="C40" s="4"/>
      <c r="D40" s="4"/>
      <c r="E40" s="4"/>
    </row>
    <row r="41" spans="1:5" ht="17.100000000000001" customHeight="1" x14ac:dyDescent="0.15">
      <c r="A41" s="3" t="s">
        <v>35</v>
      </c>
      <c r="B41" s="7" t="s">
        <v>18</v>
      </c>
      <c r="C41" s="4"/>
      <c r="D41" s="4"/>
      <c r="E41" s="4"/>
    </row>
    <row r="42" spans="1:5" ht="17.100000000000001" customHeight="1" x14ac:dyDescent="0.15">
      <c r="A42" s="3" t="s">
        <v>36</v>
      </c>
      <c r="B42" s="7">
        <v>3226521437</v>
      </c>
      <c r="C42" s="4"/>
      <c r="D42" s="4"/>
      <c r="E42" s="4"/>
    </row>
    <row r="43" spans="1:5" ht="17.100000000000001" customHeight="1" x14ac:dyDescent="0.15">
      <c r="A43" s="3" t="s">
        <v>24</v>
      </c>
      <c r="B43" s="7" t="s">
        <v>18</v>
      </c>
      <c r="C43" s="4"/>
      <c r="D43" s="4"/>
      <c r="E43" s="4"/>
    </row>
    <row r="44" spans="1:5" ht="17.100000000000001" customHeight="1" x14ac:dyDescent="0.15">
      <c r="A44" s="3" t="s">
        <v>37</v>
      </c>
      <c r="B44" s="7">
        <v>-2151079928</v>
      </c>
      <c r="C44" s="4"/>
      <c r="D44" s="4"/>
      <c r="E44" s="4"/>
    </row>
    <row r="45" spans="1:5" ht="17.100000000000001" customHeight="1" x14ac:dyDescent="0.15">
      <c r="A45" s="3" t="s">
        <v>38</v>
      </c>
      <c r="B45" s="7">
        <v>12802586</v>
      </c>
      <c r="C45" s="4"/>
      <c r="D45" s="4"/>
      <c r="E45" s="4"/>
    </row>
    <row r="46" spans="1:5" ht="17.100000000000001" customHeight="1" x14ac:dyDescent="0.15">
      <c r="A46" s="3" t="s">
        <v>39</v>
      </c>
      <c r="B46" s="7">
        <v>99110000</v>
      </c>
      <c r="C46" s="4"/>
      <c r="D46" s="4"/>
      <c r="E46" s="4"/>
    </row>
    <row r="47" spans="1:5" ht="17.100000000000001" customHeight="1" x14ac:dyDescent="0.15">
      <c r="A47" s="3" t="s">
        <v>40</v>
      </c>
      <c r="B47" s="7">
        <v>1290536048</v>
      </c>
      <c r="C47" s="4"/>
      <c r="D47" s="4"/>
      <c r="E47" s="4"/>
    </row>
    <row r="48" spans="1:5" ht="17.100000000000001" customHeight="1" x14ac:dyDescent="0.15">
      <c r="A48" s="3" t="s">
        <v>41</v>
      </c>
      <c r="B48" s="7" t="s">
        <v>18</v>
      </c>
      <c r="C48" s="4"/>
      <c r="D48" s="4"/>
      <c r="E48" s="4"/>
    </row>
    <row r="49" spans="1:5" ht="17.100000000000001" customHeight="1" x14ac:dyDescent="0.15">
      <c r="A49" s="3" t="s">
        <v>24</v>
      </c>
      <c r="B49" s="7">
        <v>1290536048</v>
      </c>
      <c r="C49" s="4"/>
      <c r="D49" s="4"/>
      <c r="E49" s="4"/>
    </row>
    <row r="50" spans="1:5" ht="17.100000000000001" customHeight="1" x14ac:dyDescent="0.15">
      <c r="A50" s="3" t="s">
        <v>32</v>
      </c>
      <c r="B50" s="7" t="s">
        <v>18</v>
      </c>
      <c r="C50" s="4"/>
      <c r="D50" s="4"/>
      <c r="E50" s="4"/>
    </row>
    <row r="51" spans="1:5" ht="17.100000000000001" customHeight="1" x14ac:dyDescent="0.15">
      <c r="A51" s="3" t="s">
        <v>42</v>
      </c>
      <c r="B51" s="7">
        <v>-15068807</v>
      </c>
      <c r="C51" s="4"/>
      <c r="D51" s="4"/>
      <c r="E51" s="4"/>
    </row>
    <row r="52" spans="1:5" ht="17.100000000000001" customHeight="1" x14ac:dyDescent="0.15">
      <c r="A52" s="3" t="s">
        <v>43</v>
      </c>
      <c r="B52" s="7">
        <v>3001025768</v>
      </c>
      <c r="C52" s="4"/>
      <c r="D52" s="4"/>
      <c r="E52" s="4"/>
    </row>
    <row r="53" spans="1:5" ht="17.100000000000001" customHeight="1" x14ac:dyDescent="0.15">
      <c r="A53" s="3" t="s">
        <v>44</v>
      </c>
      <c r="B53" s="7">
        <v>636631018</v>
      </c>
      <c r="C53" s="4"/>
      <c r="D53" s="4"/>
      <c r="E53" s="4"/>
    </row>
    <row r="54" spans="1:5" ht="17.100000000000001" customHeight="1" x14ac:dyDescent="0.15">
      <c r="A54" s="3" t="s">
        <v>45</v>
      </c>
      <c r="B54" s="7">
        <v>5678620</v>
      </c>
      <c r="C54" s="4"/>
      <c r="D54" s="4"/>
      <c r="E54" s="4"/>
    </row>
    <row r="55" spans="1:5" ht="17.100000000000001" customHeight="1" x14ac:dyDescent="0.15">
      <c r="A55" s="3" t="s">
        <v>46</v>
      </c>
      <c r="B55" s="7" t="s">
        <v>18</v>
      </c>
      <c r="C55" s="4"/>
      <c r="D55" s="4"/>
      <c r="E55" s="4"/>
    </row>
    <row r="56" spans="1:5" ht="17.100000000000001" customHeight="1" x14ac:dyDescent="0.15">
      <c r="A56" s="3" t="s">
        <v>47</v>
      </c>
      <c r="B56" s="7">
        <v>2359478769</v>
      </c>
      <c r="C56" s="4"/>
      <c r="D56" s="4"/>
      <c r="E56" s="4"/>
    </row>
    <row r="57" spans="1:5" ht="17.100000000000001" customHeight="1" x14ac:dyDescent="0.15">
      <c r="A57" s="3" t="s">
        <v>48</v>
      </c>
      <c r="B57" s="7">
        <v>1473931582</v>
      </c>
      <c r="C57" s="4"/>
      <c r="D57" s="4"/>
      <c r="E57" s="4"/>
    </row>
    <row r="58" spans="1:5" ht="17.100000000000001" customHeight="1" x14ac:dyDescent="0.15">
      <c r="A58" s="3" t="s">
        <v>49</v>
      </c>
      <c r="B58" s="7">
        <v>885547187</v>
      </c>
      <c r="C58" s="4"/>
      <c r="D58" s="4"/>
      <c r="E58" s="4"/>
    </row>
    <row r="59" spans="1:5" ht="17.100000000000001" customHeight="1" x14ac:dyDescent="0.15">
      <c r="A59" s="3" t="s">
        <v>50</v>
      </c>
      <c r="B59" s="7" t="s">
        <v>18</v>
      </c>
      <c r="C59" s="4"/>
      <c r="D59" s="4"/>
      <c r="E59" s="4"/>
    </row>
    <row r="60" spans="1:5" ht="17.100000000000001" customHeight="1" x14ac:dyDescent="0.15">
      <c r="A60" s="3" t="s">
        <v>51</v>
      </c>
      <c r="B60" s="7" t="s">
        <v>18</v>
      </c>
      <c r="C60" s="4"/>
      <c r="D60" s="4"/>
      <c r="E60" s="4"/>
    </row>
    <row r="61" spans="1:5" ht="17.100000000000001" customHeight="1" x14ac:dyDescent="0.15">
      <c r="A61" s="3" t="s">
        <v>52</v>
      </c>
      <c r="B61" s="7">
        <v>-762639</v>
      </c>
      <c r="C61" s="4"/>
      <c r="D61" s="1" t="s">
        <v>72</v>
      </c>
      <c r="E61" s="6">
        <v>12847580410</v>
      </c>
    </row>
    <row r="62" spans="1:5" ht="17.100000000000001" customHeight="1" x14ac:dyDescent="0.15">
      <c r="A62" s="1" t="s">
        <v>53</v>
      </c>
      <c r="B62" s="6">
        <v>23337611149</v>
      </c>
      <c r="C62" s="8"/>
      <c r="D62" s="1" t="s">
        <v>73</v>
      </c>
      <c r="E62" s="6">
        <v>23337611149</v>
      </c>
    </row>
    <row r="63" spans="1:5" ht="17.100000000000001" customHeight="1" x14ac:dyDescent="0.15">
      <c r="A63" s="2"/>
      <c r="B63" s="2"/>
      <c r="C63" s="2"/>
      <c r="D63" s="2"/>
      <c r="E63" s="2"/>
    </row>
    <row r="64" spans="1:5" x14ac:dyDescent="0.15">
      <c r="A64" s="10"/>
    </row>
    <row r="65" spans="1:1" x14ac:dyDescent="0.15">
      <c r="A65" s="10"/>
    </row>
    <row r="66" spans="1:1" x14ac:dyDescent="0.15">
      <c r="A66" s="10"/>
    </row>
  </sheetData>
  <mergeCells count="2">
    <mergeCell ref="A2:E2"/>
    <mergeCell ref="A3:E3"/>
  </mergeCells>
  <phoneticPr fontId="8"/>
  <printOptions horizontalCentered="1"/>
  <pageMargins left="0.3888888888888889" right="0.3888888888888889" top="0.3888888888888889" bottom="0.3888888888888889" header="0.19444444444444445" footer="0.19444444444444445"/>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A20E-ECDA-44F5-A5E3-35C3ED649250}">
  <sheetPr>
    <pageSetUpPr fitToPage="1"/>
  </sheetPr>
  <dimension ref="A1:F10"/>
  <sheetViews>
    <sheetView workbookViewId="0"/>
  </sheetViews>
  <sheetFormatPr defaultColWidth="8.875" defaultRowHeight="11.25" x14ac:dyDescent="0.15"/>
  <cols>
    <col min="1" max="1" width="30.875" style="17" customWidth="1"/>
    <col min="2" max="6" width="19.875" style="17" customWidth="1"/>
    <col min="7" max="16384" width="8.875" style="17"/>
  </cols>
  <sheetData>
    <row r="1" spans="1:6" ht="21" x14ac:dyDescent="0.2">
      <c r="A1" s="24" t="s">
        <v>397</v>
      </c>
    </row>
    <row r="2" spans="1:6" ht="13.5" x14ac:dyDescent="0.15">
      <c r="A2" s="18" t="str">
        <f>"自治体名："&amp;自治体名</f>
        <v>自治体名：小鹿野町</v>
      </c>
    </row>
    <row r="3" spans="1:6" ht="13.5" x14ac:dyDescent="0.15">
      <c r="A3" s="18" t="str">
        <f>"年度："&amp;年度</f>
        <v>年度：令和4年度</v>
      </c>
    </row>
    <row r="4" spans="1:6" ht="13.5" x14ac:dyDescent="0.15">
      <c r="F4" s="19" t="str">
        <f>単位</f>
        <v>（単位：円）</v>
      </c>
    </row>
    <row r="5" spans="1:6" ht="22.5" customHeight="1" x14ac:dyDescent="0.15">
      <c r="A5" s="69" t="s">
        <v>398</v>
      </c>
      <c r="B5" s="69" t="s">
        <v>399</v>
      </c>
      <c r="C5" s="69"/>
      <c r="D5" s="69" t="s">
        <v>400</v>
      </c>
      <c r="E5" s="69"/>
      <c r="F5" s="70" t="s">
        <v>401</v>
      </c>
    </row>
    <row r="6" spans="1:6" ht="22.5" customHeight="1" x14ac:dyDescent="0.15">
      <c r="A6" s="69"/>
      <c r="B6" s="26" t="s">
        <v>402</v>
      </c>
      <c r="C6" s="27" t="s">
        <v>403</v>
      </c>
      <c r="D6" s="26" t="s">
        <v>402</v>
      </c>
      <c r="E6" s="27" t="s">
        <v>403</v>
      </c>
      <c r="F6" s="69"/>
    </row>
    <row r="7" spans="1:6" ht="18" customHeight="1" x14ac:dyDescent="0.15">
      <c r="A7" s="22" t="s">
        <v>404</v>
      </c>
      <c r="B7" s="23">
        <v>68700000</v>
      </c>
      <c r="C7" s="23">
        <v>0</v>
      </c>
      <c r="D7" s="23"/>
      <c r="E7" s="23"/>
      <c r="F7" s="23">
        <f>SUM(B7,D7)</f>
        <v>68700000</v>
      </c>
    </row>
    <row r="8" spans="1:6" ht="18" customHeight="1" x14ac:dyDescent="0.15">
      <c r="A8" s="22" t="s">
        <v>405</v>
      </c>
      <c r="B8" s="23">
        <v>4800000</v>
      </c>
      <c r="C8" s="23">
        <v>0</v>
      </c>
      <c r="D8" s="23"/>
      <c r="E8" s="23"/>
      <c r="F8" s="23">
        <f>SUM(B8,D8)</f>
        <v>4800000</v>
      </c>
    </row>
    <row r="9" spans="1:6" ht="18" customHeight="1" x14ac:dyDescent="0.15">
      <c r="A9" s="22" t="s">
        <v>406</v>
      </c>
      <c r="B9" s="23">
        <v>25900000</v>
      </c>
      <c r="C9" s="23">
        <v>0</v>
      </c>
      <c r="D9" s="23"/>
      <c r="E9" s="23"/>
      <c r="F9" s="23">
        <f>SUM(B9,D9)</f>
        <v>25900000</v>
      </c>
    </row>
    <row r="10" spans="1:6" ht="18" customHeight="1" x14ac:dyDescent="0.15">
      <c r="A10" s="29" t="s">
        <v>108</v>
      </c>
      <c r="B10" s="23">
        <f t="shared" ref="B10:F10" si="0">SUM(B7:B9)</f>
        <v>99400000</v>
      </c>
      <c r="C10" s="23">
        <f t="shared" si="0"/>
        <v>0</v>
      </c>
      <c r="D10" s="23"/>
      <c r="E10" s="23"/>
      <c r="F10" s="23">
        <f t="shared" si="0"/>
        <v>99400000</v>
      </c>
    </row>
  </sheetData>
  <mergeCells count="4">
    <mergeCell ref="A5:A6"/>
    <mergeCell ref="B5:C5"/>
    <mergeCell ref="D5:E5"/>
    <mergeCell ref="F5:F6"/>
  </mergeCells>
  <phoneticPr fontId="8"/>
  <conditionalFormatting sqref="B7:F10">
    <cfRule type="expression" dxfId="35" priority="1" stopIfTrue="1">
      <formula>$F$4="（単位：百万円）"</formula>
    </cfRule>
    <cfRule type="expression" dxfId="34" priority="2" stopIfTrue="1">
      <formula>$F$4="（単位：円）"</formula>
    </cfRule>
    <cfRule type="expression" dxfId="33" priority="3" stopIfTrue="1">
      <formula>$F$4="（単位：千円）"</formula>
    </cfRule>
  </conditionalFormatting>
  <dataValidations count="1">
    <dataValidation type="list" allowBlank="1" showInputMessage="1" showErrorMessage="1" sqref="F4" xr:uid="{A38A74F4-D60F-46E5-B3E8-C93C2C772A12}">
      <formula1>"（単位：円）,（単位：千円）,（単位：百万円）"</formula1>
    </dataValidation>
  </dataValidations>
  <pageMargins left="0.3888888888888889" right="0.3888888888888889" top="0.3888888888888889" bottom="0.3888888888888889" header="0.19444444444444445" footer="0.19444444444444445"/>
  <pageSetup paperSize="9" scale="98" fitToHeight="0" orientation="landscape" r:id="rId1"/>
  <headerFooter>
    <oddHeader>&amp;R&amp;9&amp;D</oddHeader>
    <oddFooter>&amp;C&amp;9&amp;P/&amp;N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FC17F-32EE-4146-9FB5-F6C223DCDC9D}">
  <dimension ref="A1:C16"/>
  <sheetViews>
    <sheetView workbookViewId="0"/>
  </sheetViews>
  <sheetFormatPr defaultColWidth="8.875" defaultRowHeight="11.25" x14ac:dyDescent="0.15"/>
  <cols>
    <col min="1" max="1" width="30.875" style="17" customWidth="1"/>
    <col min="2" max="3" width="19.875" style="17" customWidth="1"/>
    <col min="4" max="16384" width="8.875" style="17"/>
  </cols>
  <sheetData>
    <row r="1" spans="1:3" ht="21" x14ac:dyDescent="0.2">
      <c r="A1" s="24" t="s">
        <v>407</v>
      </c>
    </row>
    <row r="2" spans="1:3" ht="13.5" x14ac:dyDescent="0.15">
      <c r="A2" s="18" t="str">
        <f>"自治体名："&amp;自治体名</f>
        <v>自治体名：小鹿野町</v>
      </c>
    </row>
    <row r="3" spans="1:3" ht="13.5" x14ac:dyDescent="0.15">
      <c r="A3" s="18" t="str">
        <f>"年度："&amp;年度</f>
        <v>年度：令和4年度</v>
      </c>
    </row>
    <row r="4" spans="1:3" ht="13.5" x14ac:dyDescent="0.15">
      <c r="C4" s="19" t="str">
        <f>単位</f>
        <v>（単位：円）</v>
      </c>
    </row>
    <row r="5" spans="1:3" ht="22.5" customHeight="1" x14ac:dyDescent="0.15">
      <c r="A5" s="26" t="s">
        <v>398</v>
      </c>
      <c r="B5" s="26" t="s">
        <v>402</v>
      </c>
      <c r="C5" s="26" t="s">
        <v>408</v>
      </c>
    </row>
    <row r="6" spans="1:3" ht="18" customHeight="1" x14ac:dyDescent="0.15">
      <c r="A6" s="22" t="s">
        <v>409</v>
      </c>
      <c r="B6" s="23"/>
      <c r="C6" s="23"/>
    </row>
    <row r="7" spans="1:3" ht="18" customHeight="1" x14ac:dyDescent="0.15">
      <c r="A7" s="33" t="s">
        <v>347</v>
      </c>
      <c r="B7" s="23"/>
      <c r="C7" s="23"/>
    </row>
    <row r="8" spans="1:3" ht="18" customHeight="1" thickBot="1" x14ac:dyDescent="0.2">
      <c r="A8" s="34" t="s">
        <v>410</v>
      </c>
      <c r="B8" s="35">
        <f>SUBTOTAL(9,B6:B7)</f>
        <v>0</v>
      </c>
      <c r="C8" s="35">
        <f>SUBTOTAL(9,C6:C7)</f>
        <v>0</v>
      </c>
    </row>
    <row r="9" spans="1:3" ht="18" customHeight="1" thickTop="1" x14ac:dyDescent="0.15">
      <c r="A9" s="22" t="s">
        <v>411</v>
      </c>
      <c r="B9" s="23"/>
      <c r="C9" s="23"/>
    </row>
    <row r="10" spans="1:3" ht="18" customHeight="1" x14ac:dyDescent="0.15">
      <c r="A10" s="33" t="s">
        <v>412</v>
      </c>
      <c r="B10" s="23"/>
      <c r="C10" s="23"/>
    </row>
    <row r="11" spans="1:3" ht="18" customHeight="1" x14ac:dyDescent="0.15">
      <c r="A11" s="36" t="s">
        <v>413</v>
      </c>
      <c r="B11" s="23">
        <v>9121186</v>
      </c>
      <c r="C11" s="23">
        <v>10735752.249</v>
      </c>
    </row>
    <row r="12" spans="1:3" ht="18" customHeight="1" x14ac:dyDescent="0.15">
      <c r="A12" s="33" t="s">
        <v>414</v>
      </c>
      <c r="B12" s="23"/>
      <c r="C12" s="23">
        <v>0</v>
      </c>
    </row>
    <row r="13" spans="1:3" ht="18" customHeight="1" x14ac:dyDescent="0.15">
      <c r="A13" s="36" t="s">
        <v>415</v>
      </c>
      <c r="B13" s="23">
        <v>3681400</v>
      </c>
      <c r="C13" s="23">
        <v>4333054.7510000002</v>
      </c>
    </row>
    <row r="14" spans="1:3" ht="18" customHeight="1" x14ac:dyDescent="0.15">
      <c r="A14" s="36" t="s">
        <v>416</v>
      </c>
      <c r="B14" s="23">
        <v>0</v>
      </c>
      <c r="C14" s="23"/>
    </row>
    <row r="15" spans="1:3" ht="18" customHeight="1" thickBot="1" x14ac:dyDescent="0.2">
      <c r="A15" s="34" t="s">
        <v>410</v>
      </c>
      <c r="B15" s="35">
        <f>SUBTOTAL(9,B9:B14)</f>
        <v>12802586</v>
      </c>
      <c r="C15" s="35">
        <f>SUBTOTAL(9,C9:C14)</f>
        <v>15068807</v>
      </c>
    </row>
    <row r="16" spans="1:3" ht="18" customHeight="1" thickTop="1" x14ac:dyDescent="0.15">
      <c r="A16" s="29" t="s">
        <v>108</v>
      </c>
      <c r="B16" s="23">
        <f>SUBTOTAL(9,B6:B15)</f>
        <v>12802586</v>
      </c>
      <c r="C16" s="23">
        <f>C15+C8</f>
        <v>15068807</v>
      </c>
    </row>
  </sheetData>
  <phoneticPr fontId="8"/>
  <conditionalFormatting sqref="B6:C16">
    <cfRule type="expression" dxfId="32" priority="1" stopIfTrue="1">
      <formula>$C$4="（単位：百万円）"</formula>
    </cfRule>
    <cfRule type="expression" dxfId="31" priority="2" stopIfTrue="1">
      <formula>$C$4="（単位：円）"</formula>
    </cfRule>
    <cfRule type="expression" dxfId="30" priority="3" stopIfTrue="1">
      <formula>$C$4="（単位：千円）"</formula>
    </cfRule>
  </conditionalFormatting>
  <dataValidations count="1">
    <dataValidation type="list" allowBlank="1" showInputMessage="1" showErrorMessage="1" sqref="C4" xr:uid="{C916128C-12F2-446F-8E2B-15EA44D4C500}">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97E06-375E-4966-A34B-3A29E3CB5747}">
  <dimension ref="A1:C17"/>
  <sheetViews>
    <sheetView workbookViewId="0"/>
  </sheetViews>
  <sheetFormatPr defaultColWidth="8.875" defaultRowHeight="11.25" x14ac:dyDescent="0.15"/>
  <cols>
    <col min="1" max="1" width="30.875" style="17" customWidth="1"/>
    <col min="2" max="3" width="19.875" style="17" customWidth="1"/>
    <col min="4" max="16384" width="8.875" style="17"/>
  </cols>
  <sheetData>
    <row r="1" spans="1:3" ht="21" x14ac:dyDescent="0.2">
      <c r="A1" s="24" t="s">
        <v>417</v>
      </c>
    </row>
    <row r="2" spans="1:3" ht="13.5" x14ac:dyDescent="0.15">
      <c r="A2" s="18" t="str">
        <f>"自治体名："&amp;自治体名</f>
        <v>自治体名：小鹿野町</v>
      </c>
    </row>
    <row r="3" spans="1:3" ht="13.5" x14ac:dyDescent="0.15">
      <c r="A3" s="18" t="str">
        <f>"年度："&amp;年度</f>
        <v>年度：令和4年度</v>
      </c>
    </row>
    <row r="4" spans="1:3" ht="13.5" x14ac:dyDescent="0.15">
      <c r="C4" s="19" t="str">
        <f>単位</f>
        <v>（単位：円）</v>
      </c>
    </row>
    <row r="5" spans="1:3" ht="22.5" customHeight="1" x14ac:dyDescent="0.15">
      <c r="A5" s="26" t="s">
        <v>398</v>
      </c>
      <c r="B5" s="26" t="s">
        <v>402</v>
      </c>
      <c r="C5" s="26" t="s">
        <v>408</v>
      </c>
    </row>
    <row r="6" spans="1:3" ht="18" customHeight="1" x14ac:dyDescent="0.15">
      <c r="A6" s="22" t="s">
        <v>409</v>
      </c>
      <c r="B6" s="23"/>
      <c r="C6" s="23"/>
    </row>
    <row r="7" spans="1:3" ht="18" customHeight="1" x14ac:dyDescent="0.15">
      <c r="A7" s="33" t="s">
        <v>347</v>
      </c>
      <c r="B7" s="23"/>
      <c r="C7" s="23"/>
    </row>
    <row r="8" spans="1:3" ht="18" customHeight="1" thickBot="1" x14ac:dyDescent="0.2">
      <c r="A8" s="34" t="s">
        <v>410</v>
      </c>
      <c r="B8" s="35">
        <f>SUBTOTAL(9,B6:B7)</f>
        <v>0</v>
      </c>
      <c r="C8" s="35">
        <f>SUBTOTAL(9,C6:C7)</f>
        <v>0</v>
      </c>
    </row>
    <row r="9" spans="1:3" ht="18" customHeight="1" thickTop="1" x14ac:dyDescent="0.15">
      <c r="A9" s="22" t="s">
        <v>418</v>
      </c>
      <c r="B9" s="23"/>
      <c r="C9" s="23"/>
    </row>
    <row r="10" spans="1:3" ht="18" customHeight="1" x14ac:dyDescent="0.15">
      <c r="A10" s="22" t="s">
        <v>412</v>
      </c>
      <c r="B10" s="23"/>
      <c r="C10" s="23"/>
    </row>
    <row r="11" spans="1:3" ht="18" customHeight="1" x14ac:dyDescent="0.15">
      <c r="A11" s="36" t="s">
        <v>413</v>
      </c>
      <c r="B11" s="23">
        <v>5678620</v>
      </c>
      <c r="C11" s="23">
        <v>762639</v>
      </c>
    </row>
    <row r="12" spans="1:3" ht="18" customHeight="1" x14ac:dyDescent="0.15">
      <c r="A12" s="36" t="s">
        <v>419</v>
      </c>
      <c r="B12" s="23">
        <v>0</v>
      </c>
      <c r="C12" s="23"/>
    </row>
    <row r="13" spans="1:3" ht="18" customHeight="1" x14ac:dyDescent="0.15">
      <c r="A13" s="22" t="s">
        <v>414</v>
      </c>
      <c r="B13" s="23"/>
      <c r="C13" s="23"/>
    </row>
    <row r="14" spans="1:3" ht="18" customHeight="1" x14ac:dyDescent="0.15">
      <c r="A14" s="36" t="s">
        <v>420</v>
      </c>
      <c r="B14" s="23">
        <v>0</v>
      </c>
      <c r="C14" s="23"/>
    </row>
    <row r="15" spans="1:3" ht="18" customHeight="1" x14ac:dyDescent="0.15">
      <c r="A15" s="36" t="s">
        <v>421</v>
      </c>
      <c r="B15" s="23">
        <v>0</v>
      </c>
      <c r="C15" s="23"/>
    </row>
    <row r="16" spans="1:3" ht="18" customHeight="1" thickBot="1" x14ac:dyDescent="0.2">
      <c r="A16" s="34" t="s">
        <v>410</v>
      </c>
      <c r="B16" s="35">
        <f>SUBTOTAL(9,B9:B15)</f>
        <v>5678620</v>
      </c>
      <c r="C16" s="35">
        <f>SUBTOTAL(9,C9:C15)</f>
        <v>762639</v>
      </c>
    </row>
    <row r="17" spans="1:3" ht="18" customHeight="1" thickTop="1" x14ac:dyDescent="0.15">
      <c r="A17" s="29" t="s">
        <v>108</v>
      </c>
      <c r="B17" s="23">
        <f>SUBTOTAL(9,B6:B16)</f>
        <v>5678620</v>
      </c>
      <c r="C17" s="23">
        <f>C16+C8</f>
        <v>762639</v>
      </c>
    </row>
  </sheetData>
  <phoneticPr fontId="8"/>
  <conditionalFormatting sqref="B6:C17">
    <cfRule type="expression" dxfId="29" priority="1" stopIfTrue="1">
      <formula>$C$4="（単位：百万円）"</formula>
    </cfRule>
    <cfRule type="expression" dxfId="28" priority="2" stopIfTrue="1">
      <formula>$C$4="（単位：円）"</formula>
    </cfRule>
    <cfRule type="expression" dxfId="27" priority="3" stopIfTrue="1">
      <formula>$C$4="（単位：千円）"</formula>
    </cfRule>
  </conditionalFormatting>
  <dataValidations count="1">
    <dataValidation type="list" allowBlank="1" showInputMessage="1" showErrorMessage="1" sqref="C4" xr:uid="{BCB94E02-98A7-4284-90C2-EF15A7B2522E}">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8B420-2703-4391-9C28-FBB219A7FC8C}">
  <sheetPr>
    <pageSetUpPr fitToPage="1"/>
  </sheetPr>
  <dimension ref="A1:K19"/>
  <sheetViews>
    <sheetView workbookViewId="0"/>
  </sheetViews>
  <sheetFormatPr defaultColWidth="8.875" defaultRowHeight="11.25" x14ac:dyDescent="0.15"/>
  <cols>
    <col min="1" max="1" width="20.875" style="17" customWidth="1"/>
    <col min="2" max="2" width="14.875" style="17" customWidth="1"/>
    <col min="3" max="3" width="16.875" style="17" customWidth="1"/>
    <col min="4" max="11" width="14.875" style="17" customWidth="1"/>
    <col min="12" max="16384" width="8.875" style="17"/>
  </cols>
  <sheetData>
    <row r="1" spans="1:11" ht="21" x14ac:dyDescent="0.2">
      <c r="A1" s="24" t="s">
        <v>422</v>
      </c>
    </row>
    <row r="2" spans="1:11" ht="13.5" x14ac:dyDescent="0.15">
      <c r="A2" s="18" t="str">
        <f>"自治体名："&amp;自治体名</f>
        <v>自治体名：小鹿野町</v>
      </c>
    </row>
    <row r="3" spans="1:11" ht="13.5" x14ac:dyDescent="0.15">
      <c r="A3" s="18" t="str">
        <f>"年度："&amp;年度</f>
        <v>年度：令和4年度</v>
      </c>
    </row>
    <row r="4" spans="1:11" ht="13.5" x14ac:dyDescent="0.15">
      <c r="K4" s="19" t="str">
        <f>単位</f>
        <v>（単位：円）</v>
      </c>
    </row>
    <row r="5" spans="1:11" ht="22.5" customHeight="1" x14ac:dyDescent="0.15">
      <c r="A5" s="69" t="s">
        <v>378</v>
      </c>
      <c r="B5" s="71" t="s">
        <v>423</v>
      </c>
      <c r="C5" s="37"/>
      <c r="D5" s="69" t="s">
        <v>424</v>
      </c>
      <c r="E5" s="70" t="s">
        <v>425</v>
      </c>
      <c r="F5" s="69" t="s">
        <v>426</v>
      </c>
      <c r="G5" s="70" t="s">
        <v>427</v>
      </c>
      <c r="H5" s="71" t="s">
        <v>428</v>
      </c>
      <c r="I5" s="38"/>
      <c r="J5" s="39"/>
      <c r="K5" s="69" t="s">
        <v>382</v>
      </c>
    </row>
    <row r="6" spans="1:11" ht="22.5" customHeight="1" x14ac:dyDescent="0.15">
      <c r="A6" s="69"/>
      <c r="B6" s="69"/>
      <c r="C6" s="40" t="s">
        <v>429</v>
      </c>
      <c r="D6" s="69"/>
      <c r="E6" s="69"/>
      <c r="F6" s="69"/>
      <c r="G6" s="69"/>
      <c r="H6" s="69"/>
      <c r="I6" s="26" t="s">
        <v>430</v>
      </c>
      <c r="J6" s="26" t="s">
        <v>431</v>
      </c>
      <c r="K6" s="69"/>
    </row>
    <row r="7" spans="1:11" ht="18" customHeight="1" x14ac:dyDescent="0.15">
      <c r="A7" s="22" t="s">
        <v>432</v>
      </c>
      <c r="B7" s="23"/>
      <c r="C7" s="41"/>
      <c r="D7" s="23"/>
      <c r="E7" s="23"/>
      <c r="F7" s="23"/>
      <c r="G7" s="23"/>
      <c r="H7" s="23"/>
      <c r="I7" s="23"/>
      <c r="J7" s="23"/>
      <c r="K7" s="23"/>
    </row>
    <row r="8" spans="1:11" ht="18" customHeight="1" x14ac:dyDescent="0.15">
      <c r="A8" s="36" t="s">
        <v>433</v>
      </c>
      <c r="B8" s="28"/>
      <c r="C8" s="42"/>
      <c r="D8" s="28"/>
      <c r="E8" s="28"/>
      <c r="F8" s="28"/>
      <c r="G8" s="28"/>
      <c r="H8" s="28"/>
      <c r="I8" s="28"/>
      <c r="J8" s="28"/>
      <c r="K8" s="28"/>
    </row>
    <row r="9" spans="1:11" ht="18" customHeight="1" x14ac:dyDescent="0.15">
      <c r="A9" s="36" t="s">
        <v>434</v>
      </c>
      <c r="B9" s="28"/>
      <c r="C9" s="42"/>
      <c r="D9" s="28"/>
      <c r="E9" s="28"/>
      <c r="F9" s="28"/>
      <c r="G9" s="28"/>
      <c r="H9" s="28"/>
      <c r="I9" s="28"/>
      <c r="J9" s="28"/>
      <c r="K9" s="28"/>
    </row>
    <row r="10" spans="1:11" ht="18" customHeight="1" x14ac:dyDescent="0.15">
      <c r="A10" s="36" t="s">
        <v>435</v>
      </c>
      <c r="B10" s="28">
        <f t="shared" ref="B10:B15" si="0">SUM(D10:H10)+K10</f>
        <v>176474000</v>
      </c>
      <c r="C10" s="42">
        <v>13404000</v>
      </c>
      <c r="D10" s="28"/>
      <c r="E10" s="28"/>
      <c r="F10" s="28"/>
      <c r="G10" s="28">
        <v>176474000</v>
      </c>
      <c r="H10" s="28"/>
      <c r="I10" s="28"/>
      <c r="J10" s="28"/>
      <c r="K10" s="28"/>
    </row>
    <row r="11" spans="1:11" ht="18" customHeight="1" x14ac:dyDescent="0.15">
      <c r="A11" s="36" t="s">
        <v>436</v>
      </c>
      <c r="B11" s="28">
        <f t="shared" si="0"/>
        <v>9840000</v>
      </c>
      <c r="C11" s="42">
        <v>1230000</v>
      </c>
      <c r="D11" s="28">
        <v>9840000</v>
      </c>
      <c r="E11" s="28"/>
      <c r="F11" s="28"/>
      <c r="G11" s="28"/>
      <c r="H11" s="28"/>
      <c r="I11" s="28"/>
      <c r="J11" s="28"/>
      <c r="K11" s="28"/>
    </row>
    <row r="12" spans="1:11" ht="18" customHeight="1" x14ac:dyDescent="0.15">
      <c r="A12" s="36" t="s">
        <v>437</v>
      </c>
      <c r="B12" s="28">
        <f t="shared" si="0"/>
        <v>4470464963</v>
      </c>
      <c r="C12" s="42">
        <v>526119000</v>
      </c>
      <c r="D12" s="28">
        <v>706068000</v>
      </c>
      <c r="E12" s="28">
        <v>1468777963</v>
      </c>
      <c r="F12" s="28">
        <v>781165000</v>
      </c>
      <c r="G12" s="28">
        <v>1387870000</v>
      </c>
      <c r="H12" s="28"/>
      <c r="I12" s="28"/>
      <c r="J12" s="28"/>
      <c r="K12" s="28">
        <v>126584000</v>
      </c>
    </row>
    <row r="13" spans="1:11" ht="18" customHeight="1" x14ac:dyDescent="0.15">
      <c r="A13" s="36" t="s">
        <v>382</v>
      </c>
      <c r="B13" s="28">
        <f t="shared" si="0"/>
        <v>736311000</v>
      </c>
      <c r="C13" s="42">
        <v>34547000</v>
      </c>
      <c r="D13" s="28">
        <v>168488000</v>
      </c>
      <c r="E13" s="28">
        <v>538113000</v>
      </c>
      <c r="F13" s="28"/>
      <c r="G13" s="28"/>
      <c r="H13" s="28"/>
      <c r="I13" s="28"/>
      <c r="J13" s="28"/>
      <c r="K13" s="28">
        <v>29710000</v>
      </c>
    </row>
    <row r="14" spans="1:11" ht="18" customHeight="1" x14ac:dyDescent="0.15">
      <c r="A14" s="22" t="s">
        <v>438</v>
      </c>
      <c r="B14" s="28">
        <f t="shared" si="0"/>
        <v>2684318000</v>
      </c>
      <c r="C14" s="42"/>
      <c r="D14" s="28">
        <v>2069547000</v>
      </c>
      <c r="E14" s="28">
        <v>420680000</v>
      </c>
      <c r="F14" s="28">
        <v>183079000</v>
      </c>
      <c r="G14" s="28">
        <v>11012000</v>
      </c>
      <c r="H14" s="28"/>
      <c r="I14" s="28"/>
      <c r="J14" s="28"/>
      <c r="K14" s="28"/>
    </row>
    <row r="15" spans="1:11" ht="18" customHeight="1" x14ac:dyDescent="0.15">
      <c r="A15" s="36" t="s">
        <v>439</v>
      </c>
      <c r="B15" s="28">
        <f t="shared" si="0"/>
        <v>6066000</v>
      </c>
      <c r="C15" s="42">
        <v>268473000</v>
      </c>
      <c r="D15" s="28">
        <v>6066000</v>
      </c>
      <c r="E15" s="28"/>
      <c r="F15" s="28"/>
      <c r="G15" s="28"/>
      <c r="H15" s="28"/>
      <c r="I15" s="28"/>
      <c r="J15" s="28"/>
      <c r="K15" s="28"/>
    </row>
    <row r="16" spans="1:11" ht="18" customHeight="1" x14ac:dyDescent="0.15">
      <c r="A16" s="36" t="s">
        <v>440</v>
      </c>
      <c r="B16" s="28"/>
      <c r="C16" s="42">
        <v>2620000</v>
      </c>
      <c r="D16" s="28"/>
      <c r="E16" s="28"/>
      <c r="F16" s="28"/>
      <c r="G16" s="28"/>
      <c r="H16" s="28"/>
      <c r="I16" s="28"/>
      <c r="J16" s="28"/>
      <c r="K16" s="28"/>
    </row>
    <row r="17" spans="1:11" ht="18" customHeight="1" x14ac:dyDescent="0.15">
      <c r="A17" s="36" t="s">
        <v>441</v>
      </c>
      <c r="B17" s="28"/>
      <c r="C17" s="42"/>
      <c r="D17" s="28"/>
      <c r="E17" s="28"/>
      <c r="F17" s="28"/>
      <c r="G17" s="28"/>
      <c r="H17" s="28"/>
      <c r="I17" s="28"/>
      <c r="J17" s="28"/>
      <c r="K17" s="28"/>
    </row>
    <row r="18" spans="1:11" ht="18" customHeight="1" x14ac:dyDescent="0.15">
      <c r="A18" s="36" t="s">
        <v>442</v>
      </c>
      <c r="B18" s="28"/>
      <c r="C18" s="42"/>
      <c r="D18" s="28"/>
      <c r="E18" s="28"/>
      <c r="F18" s="28"/>
      <c r="G18" s="28"/>
      <c r="H18" s="28"/>
      <c r="I18" s="28"/>
      <c r="J18" s="28"/>
      <c r="K18" s="28"/>
    </row>
    <row r="19" spans="1:11" ht="18" customHeight="1" x14ac:dyDescent="0.15">
      <c r="A19" s="29" t="s">
        <v>443</v>
      </c>
      <c r="B19" s="23">
        <f t="shared" ref="B19:K19" si="1">SUM(B8:B18)</f>
        <v>8083473963</v>
      </c>
      <c r="C19" s="41">
        <f t="shared" si="1"/>
        <v>846393000</v>
      </c>
      <c r="D19" s="23">
        <f t="shared" si="1"/>
        <v>2960009000</v>
      </c>
      <c r="E19" s="23">
        <f t="shared" si="1"/>
        <v>2427570963</v>
      </c>
      <c r="F19" s="23">
        <f t="shared" si="1"/>
        <v>964244000</v>
      </c>
      <c r="G19" s="23">
        <f t="shared" si="1"/>
        <v>1575356000</v>
      </c>
      <c r="H19" s="23"/>
      <c r="I19" s="23"/>
      <c r="J19" s="23"/>
      <c r="K19" s="23">
        <f t="shared" si="1"/>
        <v>156294000</v>
      </c>
    </row>
  </sheetData>
  <mergeCells count="8">
    <mergeCell ref="H5:H6"/>
    <mergeCell ref="K5:K6"/>
    <mergeCell ref="A5:A6"/>
    <mergeCell ref="B5:B6"/>
    <mergeCell ref="D5:D6"/>
    <mergeCell ref="E5:E6"/>
    <mergeCell ref="F5:F6"/>
    <mergeCell ref="G5:G6"/>
  </mergeCells>
  <phoneticPr fontId="8"/>
  <conditionalFormatting sqref="B7:K19">
    <cfRule type="expression" dxfId="26" priority="1" stopIfTrue="1">
      <formula>$K$4="（単位：百万円）"</formula>
    </cfRule>
    <cfRule type="expression" dxfId="25" priority="2" stopIfTrue="1">
      <formula>$K$4="（単位：円）"</formula>
    </cfRule>
    <cfRule type="expression" dxfId="24" priority="3" stopIfTrue="1">
      <formula>$K$4="（単位：千円）"</formula>
    </cfRule>
  </conditionalFormatting>
  <dataValidations count="1">
    <dataValidation type="list" allowBlank="1" showInputMessage="1" showErrorMessage="1" sqref="K4" xr:uid="{6261F6E2-F91F-482B-9FD1-B4082460B610}">
      <formula1>"（単位：円）,（単位：千円）,（単位：百万円）"</formula1>
    </dataValidation>
  </dataValidations>
  <pageMargins left="0.3888888888888889" right="0.3888888888888889" top="0.3888888888888889" bottom="0.3888888888888889" header="0.19444444444444445" footer="0.19444444444444445"/>
  <pageSetup paperSize="9" scale="75" fitToHeight="0" orientation="landscape" r:id="rId1"/>
  <headerFooter>
    <oddHeader>&amp;R&amp;9&amp;D</oddHeader>
    <oddFooter>&amp;C&amp;9&amp;P/&amp;N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BE72A-63D8-4F41-8F05-A4B764FD82C6}">
  <dimension ref="A1:I6"/>
  <sheetViews>
    <sheetView workbookViewId="0"/>
  </sheetViews>
  <sheetFormatPr defaultColWidth="8.875" defaultRowHeight="11.25" x14ac:dyDescent="0.15"/>
  <cols>
    <col min="1" max="1" width="22.875" style="17" customWidth="1"/>
    <col min="2" max="9" width="12.875" style="17" customWidth="1"/>
    <col min="10" max="16384" width="8.875" style="17"/>
  </cols>
  <sheetData>
    <row r="1" spans="1:9" ht="21" x14ac:dyDescent="0.2">
      <c r="A1" s="24" t="s">
        <v>444</v>
      </c>
    </row>
    <row r="2" spans="1:9" ht="13.5" x14ac:dyDescent="0.15">
      <c r="A2" s="18" t="str">
        <f>"自治体名："&amp;自治体名</f>
        <v>自治体名：小鹿野町</v>
      </c>
    </row>
    <row r="3" spans="1:9" ht="13.5" x14ac:dyDescent="0.15">
      <c r="A3" s="18" t="str">
        <f>"年度："&amp;年度</f>
        <v>年度：令和4年度</v>
      </c>
    </row>
    <row r="4" spans="1:9" ht="13.5" x14ac:dyDescent="0.15">
      <c r="I4" s="19" t="s">
        <v>4</v>
      </c>
    </row>
    <row r="5" spans="1:9" ht="37.5" customHeight="1" x14ac:dyDescent="0.15">
      <c r="A5" s="40" t="s">
        <v>423</v>
      </c>
      <c r="B5" s="26" t="s">
        <v>445</v>
      </c>
      <c r="C5" s="27" t="s">
        <v>446</v>
      </c>
      <c r="D5" s="27" t="s">
        <v>447</v>
      </c>
      <c r="E5" s="27" t="s">
        <v>448</v>
      </c>
      <c r="F5" s="27" t="s">
        <v>449</v>
      </c>
      <c r="G5" s="27" t="s">
        <v>450</v>
      </c>
      <c r="H5" s="26" t="s">
        <v>451</v>
      </c>
      <c r="I5" s="27" t="s">
        <v>452</v>
      </c>
    </row>
    <row r="6" spans="1:9" ht="18" customHeight="1" x14ac:dyDescent="0.15">
      <c r="A6" s="43">
        <f>'地方債等（借入先別）の明細'!B19</f>
        <v>8083473963</v>
      </c>
      <c r="B6" s="23">
        <v>7956036963</v>
      </c>
      <c r="C6" s="23">
        <v>110305000</v>
      </c>
      <c r="D6" s="23">
        <v>17132000</v>
      </c>
      <c r="E6" s="23"/>
      <c r="F6" s="23"/>
      <c r="G6" s="23"/>
      <c r="H6" s="23"/>
      <c r="I6" s="44"/>
    </row>
  </sheetData>
  <phoneticPr fontId="8"/>
  <conditionalFormatting sqref="A6:H6">
    <cfRule type="expression" dxfId="23" priority="1" stopIfTrue="1">
      <formula>$I$4="（単位：百万円）"</formula>
    </cfRule>
    <cfRule type="expression" dxfId="22" priority="2" stopIfTrue="1">
      <formula>$I$4="（単位：円）"</formula>
    </cfRule>
    <cfRule type="expression" dxfId="21" priority="3" stopIfTrue="1">
      <formula>$I$4="（単位：千円）"</formula>
    </cfRule>
  </conditionalFormatting>
  <dataValidations count="1">
    <dataValidation type="list" allowBlank="1" showInputMessage="1" showErrorMessage="1" sqref="I4" xr:uid="{A550B39B-62FC-42DA-BFFB-01577D98CFD8}">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EF03A-B3CE-41D1-BB28-74931736C1DE}">
  <sheetPr>
    <pageSetUpPr fitToPage="1"/>
  </sheetPr>
  <dimension ref="A1:J6"/>
  <sheetViews>
    <sheetView workbookViewId="0"/>
  </sheetViews>
  <sheetFormatPr defaultColWidth="8.875" defaultRowHeight="11.25" x14ac:dyDescent="0.15"/>
  <cols>
    <col min="1" max="1" width="22.875" style="17" customWidth="1"/>
    <col min="2" max="10" width="12.875" style="17" customWidth="1"/>
    <col min="11" max="16384" width="8.875" style="17"/>
  </cols>
  <sheetData>
    <row r="1" spans="1:10" ht="21" x14ac:dyDescent="0.2">
      <c r="A1" s="24" t="s">
        <v>453</v>
      </c>
    </row>
    <row r="2" spans="1:10" ht="13.5" x14ac:dyDescent="0.15">
      <c r="A2" s="18" t="str">
        <f>"自治体名："&amp;自治体名</f>
        <v>自治体名：小鹿野町</v>
      </c>
    </row>
    <row r="3" spans="1:10" ht="13.5" x14ac:dyDescent="0.15">
      <c r="A3" s="18" t="str">
        <f>"年度："&amp;年度</f>
        <v>年度：令和4年度</v>
      </c>
    </row>
    <row r="4" spans="1:10" ht="13.5" x14ac:dyDescent="0.15">
      <c r="J4" s="19" t="s">
        <v>4</v>
      </c>
    </row>
    <row r="5" spans="1:10" ht="22.5" customHeight="1" x14ac:dyDescent="0.15">
      <c r="A5" s="40" t="s">
        <v>423</v>
      </c>
      <c r="B5" s="26" t="s">
        <v>454</v>
      </c>
      <c r="C5" s="27" t="s">
        <v>455</v>
      </c>
      <c r="D5" s="27" t="s">
        <v>456</v>
      </c>
      <c r="E5" s="27" t="s">
        <v>457</v>
      </c>
      <c r="F5" s="27" t="s">
        <v>458</v>
      </c>
      <c r="G5" s="27" t="s">
        <v>459</v>
      </c>
      <c r="H5" s="27" t="s">
        <v>460</v>
      </c>
      <c r="I5" s="27" t="s">
        <v>461</v>
      </c>
      <c r="J5" s="26" t="s">
        <v>462</v>
      </c>
    </row>
    <row r="6" spans="1:10" ht="18" customHeight="1" x14ac:dyDescent="0.15">
      <c r="A6" s="41">
        <f>'地方債等（借入先別）の明細'!B19</f>
        <v>8083473963</v>
      </c>
      <c r="B6" s="23">
        <v>846393000</v>
      </c>
      <c r="C6" s="23">
        <v>836145963</v>
      </c>
      <c r="D6" s="23">
        <v>814734000</v>
      </c>
      <c r="E6" s="23">
        <v>795580000</v>
      </c>
      <c r="F6" s="23">
        <v>747546000</v>
      </c>
      <c r="G6" s="23">
        <v>2488986000</v>
      </c>
      <c r="H6" s="23">
        <v>941827000</v>
      </c>
      <c r="I6" s="23">
        <v>440052000</v>
      </c>
      <c r="J6" s="23">
        <v>172210000</v>
      </c>
    </row>
  </sheetData>
  <phoneticPr fontId="8"/>
  <conditionalFormatting sqref="A6:J6">
    <cfRule type="expression" dxfId="20" priority="1" stopIfTrue="1">
      <formula>$J$4="（単位：百万円）"</formula>
    </cfRule>
    <cfRule type="expression" dxfId="19" priority="2" stopIfTrue="1">
      <formula>$J$4="（単位：円）"</formula>
    </cfRule>
    <cfRule type="expression" dxfId="18" priority="3" stopIfTrue="1">
      <formula>$J$4="（単位：千円）"</formula>
    </cfRule>
  </conditionalFormatting>
  <dataValidations count="1">
    <dataValidation type="list" allowBlank="1" showInputMessage="1" showErrorMessage="1" sqref="J4" xr:uid="{71263477-5A33-4184-8EEC-B94EA45A34AE}">
      <formula1>"（単位：円）,（単位：千円）,（単位：百万円）"</formula1>
    </dataValidation>
  </dataValidations>
  <pageMargins left="0.3888888888888889" right="0.3888888888888889" top="0.3888888888888889" bottom="0.3888888888888889" header="0.19444444444444445" footer="0.19444444444444445"/>
  <pageSetup paperSize="9" scale="92" fitToHeight="0" orientation="landscape" r:id="rId1"/>
  <headerFooter>
    <oddHeader>&amp;R&amp;9&amp;D</oddHeader>
    <oddFooter>&amp;C&amp;9&amp;P/&amp;N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25C97-CA4C-4B37-9CB5-4EBDD623B7F1}">
  <sheetPr>
    <pageSetUpPr fitToPage="1"/>
  </sheetPr>
  <dimension ref="A1:B6"/>
  <sheetViews>
    <sheetView workbookViewId="0"/>
  </sheetViews>
  <sheetFormatPr defaultColWidth="8.875" defaultRowHeight="11.25" x14ac:dyDescent="0.15"/>
  <cols>
    <col min="1" max="1" width="22.875" style="17" customWidth="1"/>
    <col min="2" max="2" width="112.875" style="17" customWidth="1"/>
    <col min="3" max="16384" width="8.875" style="17"/>
  </cols>
  <sheetData>
    <row r="1" spans="1:2" ht="21" x14ac:dyDescent="0.2">
      <c r="A1" s="24" t="s">
        <v>463</v>
      </c>
    </row>
    <row r="2" spans="1:2" ht="13.5" x14ac:dyDescent="0.15">
      <c r="A2" s="18" t="str">
        <f>"自治体名："&amp;自治体名</f>
        <v>自治体名：小鹿野町</v>
      </c>
    </row>
    <row r="3" spans="1:2" ht="13.5" x14ac:dyDescent="0.15">
      <c r="A3" s="18" t="str">
        <f>"年度："&amp;年度</f>
        <v>年度：令和4年度</v>
      </c>
    </row>
    <row r="4" spans="1:2" ht="13.5" x14ac:dyDescent="0.15">
      <c r="B4" s="19" t="str">
        <f>単位</f>
        <v>（単位：円）</v>
      </c>
    </row>
    <row r="5" spans="1:2" ht="22.5" customHeight="1" x14ac:dyDescent="0.15">
      <c r="A5" s="45" t="s">
        <v>464</v>
      </c>
      <c r="B5" s="26" t="s">
        <v>465</v>
      </c>
    </row>
    <row r="6" spans="1:2" ht="18" customHeight="1" x14ac:dyDescent="0.15">
      <c r="A6" s="46" t="s">
        <v>347</v>
      </c>
      <c r="B6" s="23"/>
    </row>
  </sheetData>
  <phoneticPr fontId="8"/>
  <conditionalFormatting sqref="A6">
    <cfRule type="expression" dxfId="17" priority="1" stopIfTrue="1">
      <formula>$B$4="（単位：百万円）"</formula>
    </cfRule>
    <cfRule type="expression" dxfId="16" priority="2" stopIfTrue="1">
      <formula>$B$4="（単位：円）"</formula>
    </cfRule>
    <cfRule type="expression" dxfId="15" priority="3" stopIfTrue="1">
      <formula>$B$4="（単位：千円）"</formula>
    </cfRule>
  </conditionalFormatting>
  <dataValidations count="1">
    <dataValidation type="list" allowBlank="1" showInputMessage="1" showErrorMessage="1" sqref="B4" xr:uid="{E8457B80-DBD3-49C1-9706-2F7314B38573}">
      <formula1>"（単位：円）,（単位：千円）,（単位：百万円）"</formula1>
    </dataValidation>
  </dataValidations>
  <pageMargins left="0.3888888888888889" right="0.3888888888888889" top="0.3888888888888889" bottom="0.3888888888888889" header="0.19444444444444445" footer="0.19444444444444445"/>
  <pageSetup paperSize="9" scale="94" fitToHeight="0" orientation="landscape" r:id="rId1"/>
  <headerFooter>
    <oddHeader>&amp;R&amp;9&amp;D</oddHeader>
    <oddFooter>&amp;C&amp;9&amp;P/&amp;N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7FFB3-7A5E-4CB0-9E81-145AE6C70112}">
  <dimension ref="A1:F11"/>
  <sheetViews>
    <sheetView workbookViewId="0"/>
  </sheetViews>
  <sheetFormatPr defaultColWidth="8.875" defaultRowHeight="11.25" x14ac:dyDescent="0.15"/>
  <cols>
    <col min="1" max="1" width="18.875" style="17" customWidth="1"/>
    <col min="2" max="6" width="20.875" style="17" customWidth="1"/>
    <col min="7" max="16384" width="8.875" style="17"/>
  </cols>
  <sheetData>
    <row r="1" spans="1:6" ht="21" x14ac:dyDescent="0.2">
      <c r="A1" s="24" t="s">
        <v>466</v>
      </c>
    </row>
    <row r="2" spans="1:6" ht="13.5" x14ac:dyDescent="0.15">
      <c r="A2" s="18" t="str">
        <f>"自治体名："&amp;自治体名</f>
        <v>自治体名：小鹿野町</v>
      </c>
    </row>
    <row r="3" spans="1:6" ht="13.5" x14ac:dyDescent="0.15">
      <c r="A3" s="18" t="str">
        <f>"年度："&amp;年度</f>
        <v>年度：令和4年度</v>
      </c>
    </row>
    <row r="4" spans="1:6" ht="13.5" x14ac:dyDescent="0.15">
      <c r="F4" s="19" t="str">
        <f>単位</f>
        <v>（単位：円）</v>
      </c>
    </row>
    <row r="5" spans="1:6" ht="22.5" customHeight="1" x14ac:dyDescent="0.15">
      <c r="A5" s="69" t="s">
        <v>309</v>
      </c>
      <c r="B5" s="69" t="s">
        <v>467</v>
      </c>
      <c r="C5" s="69" t="s">
        <v>468</v>
      </c>
      <c r="D5" s="69" t="s">
        <v>469</v>
      </c>
      <c r="E5" s="69"/>
      <c r="F5" s="69" t="s">
        <v>470</v>
      </c>
    </row>
    <row r="6" spans="1:6" ht="22.5" customHeight="1" x14ac:dyDescent="0.15">
      <c r="A6" s="69"/>
      <c r="B6" s="69"/>
      <c r="C6" s="69"/>
      <c r="D6" s="26" t="s">
        <v>471</v>
      </c>
      <c r="E6" s="26" t="s">
        <v>382</v>
      </c>
      <c r="F6" s="69"/>
    </row>
    <row r="7" spans="1:6" ht="18" customHeight="1" x14ac:dyDescent="0.15">
      <c r="A7" s="22" t="s">
        <v>472</v>
      </c>
      <c r="B7" s="23">
        <v>1875297923</v>
      </c>
      <c r="C7" s="23">
        <v>234415513</v>
      </c>
      <c r="D7" s="23"/>
      <c r="E7" s="23"/>
      <c r="F7" s="23">
        <f>B7+C7-D7</f>
        <v>2109713436</v>
      </c>
    </row>
    <row r="8" spans="1:6" ht="18" customHeight="1" x14ac:dyDescent="0.15">
      <c r="A8" s="22" t="s">
        <v>473</v>
      </c>
      <c r="B8" s="23">
        <v>76471663</v>
      </c>
      <c r="C8" s="23">
        <v>74518320</v>
      </c>
      <c r="D8" s="23">
        <v>76471663</v>
      </c>
      <c r="E8" s="23"/>
      <c r="F8" s="23">
        <v>74518320</v>
      </c>
    </row>
    <row r="9" spans="1:6" ht="18" customHeight="1" x14ac:dyDescent="0.15">
      <c r="A9" s="22" t="s">
        <v>474</v>
      </c>
      <c r="B9" s="23">
        <v>1165315</v>
      </c>
      <c r="C9" s="23"/>
      <c r="D9" s="23">
        <v>190700</v>
      </c>
      <c r="E9" s="23">
        <v>211976</v>
      </c>
      <c r="F9" s="23">
        <f>B9-D9-E9</f>
        <v>762639</v>
      </c>
    </row>
    <row r="10" spans="1:6" ht="18" customHeight="1" x14ac:dyDescent="0.15">
      <c r="A10" s="22" t="s">
        <v>475</v>
      </c>
      <c r="B10" s="23">
        <v>14548433</v>
      </c>
      <c r="C10" s="23">
        <v>2720826</v>
      </c>
      <c r="D10" s="23">
        <v>2200452</v>
      </c>
      <c r="E10" s="23"/>
      <c r="F10" s="23">
        <f>B10+C10-D10</f>
        <v>15068807</v>
      </c>
    </row>
    <row r="11" spans="1:6" ht="18" customHeight="1" x14ac:dyDescent="0.15">
      <c r="A11" s="29" t="s">
        <v>108</v>
      </c>
      <c r="B11" s="23">
        <f t="shared" ref="B11:F11" si="0">SUM(B7:B10)</f>
        <v>1967483334</v>
      </c>
      <c r="C11" s="23">
        <f t="shared" si="0"/>
        <v>311654659</v>
      </c>
      <c r="D11" s="23">
        <f t="shared" si="0"/>
        <v>78862815</v>
      </c>
      <c r="E11" s="23">
        <f t="shared" si="0"/>
        <v>211976</v>
      </c>
      <c r="F11" s="23">
        <f t="shared" si="0"/>
        <v>2200063202</v>
      </c>
    </row>
  </sheetData>
  <mergeCells count="5">
    <mergeCell ref="A5:A6"/>
    <mergeCell ref="B5:B6"/>
    <mergeCell ref="C5:C6"/>
    <mergeCell ref="D5:E5"/>
    <mergeCell ref="F5:F6"/>
  </mergeCells>
  <phoneticPr fontId="8"/>
  <conditionalFormatting sqref="B7:F11">
    <cfRule type="expression" dxfId="14" priority="1" stopIfTrue="1">
      <formula>$F$4="（単位：百万円）"</formula>
    </cfRule>
    <cfRule type="expression" dxfId="13" priority="2" stopIfTrue="1">
      <formula>$F$4="（単位：円）"</formula>
    </cfRule>
    <cfRule type="expression" dxfId="12" priority="3" stopIfTrue="1">
      <formula>$F$4="（単位：千円）"</formula>
    </cfRule>
  </conditionalFormatting>
  <dataValidations count="1">
    <dataValidation type="list" allowBlank="1" showInputMessage="1" showErrorMessage="1" sqref="F4" xr:uid="{F4A8CAD0-3CF4-4CB1-88CA-B7A75ACB6E5B}">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D541A-D3A4-4E9D-A29F-0AB9550779CD}">
  <dimension ref="A1:E19"/>
  <sheetViews>
    <sheetView workbookViewId="0"/>
  </sheetViews>
  <sheetFormatPr defaultColWidth="8.875" defaultRowHeight="11.25" x14ac:dyDescent="0.15"/>
  <cols>
    <col min="1" max="1" width="25.875" style="17" customWidth="1"/>
    <col min="2" max="2" width="40.5" style="17" customWidth="1"/>
    <col min="3" max="3" width="24.5" style="17" customWidth="1"/>
    <col min="4" max="4" width="16.875" style="17" customWidth="1"/>
    <col min="5" max="5" width="19" style="17" customWidth="1"/>
    <col min="6" max="16384" width="8.875" style="17"/>
  </cols>
  <sheetData>
    <row r="1" spans="1:5" ht="21" x14ac:dyDescent="0.2">
      <c r="A1" s="24" t="s">
        <v>476</v>
      </c>
    </row>
    <row r="2" spans="1:5" ht="13.5" x14ac:dyDescent="0.15">
      <c r="A2" s="18" t="str">
        <f>"自治体名："&amp;自治体名</f>
        <v>自治体名：小鹿野町</v>
      </c>
    </row>
    <row r="3" spans="1:5" ht="13.5" x14ac:dyDescent="0.15">
      <c r="A3" s="18" t="str">
        <f>"年度："&amp;年度</f>
        <v>年度：令和4年度</v>
      </c>
    </row>
    <row r="4" spans="1:5" ht="13.5" x14ac:dyDescent="0.15">
      <c r="E4" s="19" t="str">
        <f>単位</f>
        <v>（単位：円）</v>
      </c>
    </row>
    <row r="5" spans="1:5" ht="22.5" customHeight="1" x14ac:dyDescent="0.15">
      <c r="A5" s="26" t="s">
        <v>309</v>
      </c>
      <c r="B5" s="26" t="s">
        <v>477</v>
      </c>
      <c r="C5" s="26" t="s">
        <v>478</v>
      </c>
      <c r="D5" s="26" t="s">
        <v>6</v>
      </c>
      <c r="E5" s="26" t="s">
        <v>479</v>
      </c>
    </row>
    <row r="6" spans="1:5" ht="18" customHeight="1" x14ac:dyDescent="0.15">
      <c r="A6" s="72" t="s">
        <v>480</v>
      </c>
      <c r="B6" s="22" t="s">
        <v>347</v>
      </c>
      <c r="C6" s="22"/>
      <c r="D6" s="33"/>
      <c r="E6" s="22"/>
    </row>
    <row r="7" spans="1:5" ht="18" customHeight="1" x14ac:dyDescent="0.15">
      <c r="A7" s="73"/>
      <c r="B7" s="29" t="s">
        <v>481</v>
      </c>
      <c r="C7" s="47"/>
      <c r="D7" s="33">
        <f>SUBTOTAL(9,D6:D6)</f>
        <v>0</v>
      </c>
      <c r="E7" s="47"/>
    </row>
    <row r="8" spans="1:5" ht="18" customHeight="1" x14ac:dyDescent="0.15">
      <c r="A8" s="74" t="s">
        <v>482</v>
      </c>
      <c r="B8" s="33" t="s">
        <v>483</v>
      </c>
      <c r="C8" s="22" t="s">
        <v>360</v>
      </c>
      <c r="D8" s="33">
        <v>247572000</v>
      </c>
      <c r="E8" s="22"/>
    </row>
    <row r="9" spans="1:5" ht="18" customHeight="1" x14ac:dyDescent="0.15">
      <c r="A9" s="75"/>
      <c r="B9" s="33" t="s">
        <v>484</v>
      </c>
      <c r="C9" s="22" t="s">
        <v>485</v>
      </c>
      <c r="D9" s="33">
        <v>95601000</v>
      </c>
      <c r="E9" s="22"/>
    </row>
    <row r="10" spans="1:5" ht="18" customHeight="1" x14ac:dyDescent="0.15">
      <c r="A10" s="75"/>
      <c r="B10" s="33" t="s">
        <v>486</v>
      </c>
      <c r="C10" s="22" t="s">
        <v>360</v>
      </c>
      <c r="D10" s="33">
        <v>69004000</v>
      </c>
      <c r="E10" s="22"/>
    </row>
    <row r="11" spans="1:5" ht="18" customHeight="1" x14ac:dyDescent="0.15">
      <c r="A11" s="75"/>
      <c r="B11" s="33" t="s">
        <v>487</v>
      </c>
      <c r="C11" s="22"/>
      <c r="D11" s="33">
        <v>29450000</v>
      </c>
      <c r="E11" s="22"/>
    </row>
    <row r="12" spans="1:5" ht="18" customHeight="1" x14ac:dyDescent="0.15">
      <c r="A12" s="75"/>
      <c r="B12" s="33" t="s">
        <v>488</v>
      </c>
      <c r="C12" s="22"/>
      <c r="D12" s="33">
        <v>29333000</v>
      </c>
      <c r="E12" s="22"/>
    </row>
    <row r="13" spans="1:5" ht="18" customHeight="1" x14ac:dyDescent="0.15">
      <c r="A13" s="75"/>
      <c r="B13" s="33" t="s">
        <v>489</v>
      </c>
      <c r="C13" s="22" t="s">
        <v>490</v>
      </c>
      <c r="D13" s="33">
        <v>4955000</v>
      </c>
      <c r="E13" s="22"/>
    </row>
    <row r="14" spans="1:5" ht="18" customHeight="1" x14ac:dyDescent="0.15">
      <c r="A14" s="75"/>
      <c r="B14" s="33" t="s">
        <v>491</v>
      </c>
      <c r="C14" s="22" t="s">
        <v>492</v>
      </c>
      <c r="D14" s="33">
        <v>2578000</v>
      </c>
      <c r="E14" s="22"/>
    </row>
    <row r="15" spans="1:5" ht="18" customHeight="1" x14ac:dyDescent="0.15">
      <c r="A15" s="75"/>
      <c r="B15" s="33" t="s">
        <v>493</v>
      </c>
      <c r="C15" s="22" t="s">
        <v>494</v>
      </c>
      <c r="D15" s="33">
        <f>D16-SUM(D8:D14)</f>
        <v>994807960</v>
      </c>
      <c r="E15" s="22"/>
    </row>
    <row r="16" spans="1:5" ht="18" customHeight="1" x14ac:dyDescent="0.15">
      <c r="A16" s="76"/>
      <c r="B16" s="29" t="s">
        <v>481</v>
      </c>
      <c r="C16" s="47"/>
      <c r="D16" s="33">
        <f>D17-D7</f>
        <v>1473300960</v>
      </c>
      <c r="E16" s="47"/>
    </row>
    <row r="17" spans="1:5" ht="18" customHeight="1" x14ac:dyDescent="0.15">
      <c r="A17" s="29" t="s">
        <v>108</v>
      </c>
      <c r="B17" s="47"/>
      <c r="C17" s="47"/>
      <c r="D17" s="48">
        <v>1473300960</v>
      </c>
      <c r="E17" s="47"/>
    </row>
    <row r="19" spans="1:5" x14ac:dyDescent="0.15">
      <c r="D19" s="49"/>
    </row>
  </sheetData>
  <mergeCells count="2">
    <mergeCell ref="A6:A7"/>
    <mergeCell ref="A8:A16"/>
  </mergeCells>
  <phoneticPr fontId="8"/>
  <conditionalFormatting sqref="D6:D17">
    <cfRule type="expression" dxfId="11" priority="1" stopIfTrue="1">
      <formula>$E$4="（単位：百万円）"</formula>
    </cfRule>
    <cfRule type="expression" dxfId="10" priority="2" stopIfTrue="1">
      <formula>$E$4="（単位：円）"</formula>
    </cfRule>
    <cfRule type="expression" dxfId="9" priority="3" stopIfTrue="1">
      <formula>$E$4="（単位：千円）"</formula>
    </cfRule>
  </conditionalFormatting>
  <dataValidations count="1">
    <dataValidation type="list" allowBlank="1" showInputMessage="1" showErrorMessage="1" sqref="E4" xr:uid="{FD5E083E-9629-4BF4-A515-9D66CE522FA8}">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CA578-BCEC-4599-B2B8-5E37E6CFDDEF}">
  <sheetPr>
    <pageSetUpPr fitToPage="1"/>
  </sheetPr>
  <dimension ref="A1:E34"/>
  <sheetViews>
    <sheetView workbookViewId="0"/>
  </sheetViews>
  <sheetFormatPr defaultColWidth="8.875" defaultRowHeight="11.25" x14ac:dyDescent="0.15"/>
  <cols>
    <col min="1" max="1" width="28.875" style="17" customWidth="1"/>
    <col min="2" max="3" width="24.875" style="17" customWidth="1"/>
    <col min="4" max="4" width="22.125" style="17" customWidth="1"/>
    <col min="5" max="5" width="24.875" style="17" customWidth="1"/>
    <col min="6" max="7" width="10.5" style="17" bestFit="1" customWidth="1"/>
    <col min="8" max="8" width="9.75" style="17" bestFit="1" customWidth="1"/>
    <col min="9" max="16384" width="8.875" style="17"/>
  </cols>
  <sheetData>
    <row r="1" spans="1:5" ht="21" x14ac:dyDescent="0.2">
      <c r="A1" s="24" t="s">
        <v>495</v>
      </c>
    </row>
    <row r="2" spans="1:5" ht="13.5" x14ac:dyDescent="0.15">
      <c r="A2" s="18" t="str">
        <f>"自治体名："&amp;自治体名</f>
        <v>自治体名：小鹿野町</v>
      </c>
    </row>
    <row r="3" spans="1:5" ht="13.5" x14ac:dyDescent="0.15">
      <c r="A3" s="18" t="str">
        <f>"年度："&amp;年度</f>
        <v>年度：令和4年度</v>
      </c>
    </row>
    <row r="4" spans="1:5" ht="13.5" x14ac:dyDescent="0.15">
      <c r="E4" s="19" t="str">
        <f>単位</f>
        <v>（単位：円）</v>
      </c>
    </row>
    <row r="5" spans="1:5" ht="22.5" customHeight="1" x14ac:dyDescent="0.15">
      <c r="A5" s="26" t="s">
        <v>496</v>
      </c>
      <c r="B5" s="26" t="s">
        <v>309</v>
      </c>
      <c r="C5" s="69" t="s">
        <v>497</v>
      </c>
      <c r="D5" s="69"/>
      <c r="E5" s="26" t="s">
        <v>6</v>
      </c>
    </row>
    <row r="6" spans="1:5" ht="18" customHeight="1" x14ac:dyDescent="0.15">
      <c r="A6" s="73" t="s">
        <v>498</v>
      </c>
      <c r="B6" s="73" t="s">
        <v>499</v>
      </c>
      <c r="C6" s="78" t="s">
        <v>500</v>
      </c>
      <c r="D6" s="79"/>
      <c r="E6" s="23">
        <v>1266742919</v>
      </c>
    </row>
    <row r="7" spans="1:5" ht="18" customHeight="1" x14ac:dyDescent="0.15">
      <c r="A7" s="73"/>
      <c r="B7" s="73"/>
      <c r="C7" s="78" t="s">
        <v>501</v>
      </c>
      <c r="D7" s="79"/>
      <c r="E7" s="23">
        <v>80353000</v>
      </c>
    </row>
    <row r="8" spans="1:5" ht="18" customHeight="1" x14ac:dyDescent="0.15">
      <c r="A8" s="73"/>
      <c r="B8" s="73"/>
      <c r="C8" s="78" t="s">
        <v>502</v>
      </c>
      <c r="D8" s="79"/>
      <c r="E8" s="23">
        <v>431000</v>
      </c>
    </row>
    <row r="9" spans="1:5" ht="18" customHeight="1" x14ac:dyDescent="0.15">
      <c r="A9" s="73"/>
      <c r="B9" s="73"/>
      <c r="C9" s="78" t="s">
        <v>503</v>
      </c>
      <c r="D9" s="79"/>
      <c r="E9" s="23">
        <v>6171000</v>
      </c>
    </row>
    <row r="10" spans="1:5" ht="18" customHeight="1" x14ac:dyDescent="0.15">
      <c r="A10" s="73"/>
      <c r="B10" s="73"/>
      <c r="C10" s="78" t="s">
        <v>504</v>
      </c>
      <c r="D10" s="79"/>
      <c r="E10" s="23">
        <v>4781000</v>
      </c>
    </row>
    <row r="11" spans="1:5" ht="18" customHeight="1" x14ac:dyDescent="0.15">
      <c r="A11" s="73"/>
      <c r="B11" s="73"/>
      <c r="C11" s="78" t="s">
        <v>505</v>
      </c>
      <c r="D11" s="79"/>
      <c r="E11" s="23">
        <v>272576000</v>
      </c>
    </row>
    <row r="12" spans="1:5" ht="18" customHeight="1" x14ac:dyDescent="0.15">
      <c r="A12" s="73"/>
      <c r="B12" s="73"/>
      <c r="C12" s="78" t="s">
        <v>506</v>
      </c>
      <c r="D12" s="79"/>
      <c r="E12" s="23">
        <v>5252289</v>
      </c>
    </row>
    <row r="13" spans="1:5" ht="18" customHeight="1" x14ac:dyDescent="0.15">
      <c r="A13" s="73"/>
      <c r="B13" s="73"/>
      <c r="C13" s="78" t="s">
        <v>507</v>
      </c>
      <c r="D13" s="79"/>
      <c r="E13" s="23">
        <v>9234000</v>
      </c>
    </row>
    <row r="14" spans="1:5" ht="18" customHeight="1" x14ac:dyDescent="0.15">
      <c r="A14" s="73"/>
      <c r="B14" s="73"/>
      <c r="C14" s="78" t="s">
        <v>508</v>
      </c>
      <c r="D14" s="79"/>
      <c r="E14" s="23">
        <v>5447000</v>
      </c>
    </row>
    <row r="15" spans="1:5" ht="18" customHeight="1" x14ac:dyDescent="0.15">
      <c r="A15" s="73"/>
      <c r="B15" s="73"/>
      <c r="C15" s="78" t="s">
        <v>509</v>
      </c>
      <c r="D15" s="79"/>
      <c r="E15" s="23">
        <v>19972000</v>
      </c>
    </row>
    <row r="16" spans="1:5" ht="18" customHeight="1" x14ac:dyDescent="0.15">
      <c r="A16" s="73"/>
      <c r="B16" s="73"/>
      <c r="C16" s="78" t="s">
        <v>510</v>
      </c>
      <c r="D16" s="79">
        <v>0</v>
      </c>
      <c r="E16" s="23">
        <v>3357889000</v>
      </c>
    </row>
    <row r="17" spans="1:5" ht="18" customHeight="1" x14ac:dyDescent="0.15">
      <c r="A17" s="73"/>
      <c r="B17" s="73"/>
      <c r="C17" s="78" t="s">
        <v>511</v>
      </c>
      <c r="D17" s="79">
        <v>0</v>
      </c>
      <c r="E17" s="23">
        <v>1067000</v>
      </c>
    </row>
    <row r="18" spans="1:5" ht="18" customHeight="1" x14ac:dyDescent="0.15">
      <c r="A18" s="73"/>
      <c r="B18" s="73"/>
      <c r="C18" s="78" t="s">
        <v>512</v>
      </c>
      <c r="D18" s="79">
        <v>0</v>
      </c>
      <c r="E18" s="23">
        <v>28590078</v>
      </c>
    </row>
    <row r="19" spans="1:5" ht="18" customHeight="1" x14ac:dyDescent="0.15">
      <c r="A19" s="73"/>
      <c r="B19" s="73"/>
      <c r="C19" s="78" t="s">
        <v>513</v>
      </c>
      <c r="D19" s="79">
        <v>0</v>
      </c>
      <c r="E19" s="23">
        <v>37730500</v>
      </c>
    </row>
    <row r="20" spans="1:5" ht="18" customHeight="1" x14ac:dyDescent="0.15">
      <c r="A20" s="73"/>
      <c r="B20" s="73"/>
      <c r="C20" s="78" t="s">
        <v>514</v>
      </c>
      <c r="D20" s="79"/>
      <c r="E20" s="23">
        <v>41540774</v>
      </c>
    </row>
    <row r="21" spans="1:5" ht="18" customHeight="1" x14ac:dyDescent="0.15">
      <c r="A21" s="73"/>
      <c r="B21" s="73"/>
      <c r="C21" s="78" t="s">
        <v>515</v>
      </c>
      <c r="D21" s="79"/>
      <c r="E21" s="23">
        <v>141201</v>
      </c>
    </row>
    <row r="22" spans="1:5" ht="18" customHeight="1" x14ac:dyDescent="0.15">
      <c r="A22" s="73"/>
      <c r="B22" s="73"/>
      <c r="C22" s="78" t="s">
        <v>516</v>
      </c>
      <c r="D22" s="79"/>
      <c r="E22" s="23">
        <f>E23-SUM(E6:E21)</f>
        <v>-52062505</v>
      </c>
    </row>
    <row r="23" spans="1:5" ht="18" customHeight="1" x14ac:dyDescent="0.15">
      <c r="A23" s="73"/>
      <c r="B23" s="73"/>
      <c r="C23" s="73" t="s">
        <v>410</v>
      </c>
      <c r="D23" s="77"/>
      <c r="E23" s="23">
        <v>5085856256</v>
      </c>
    </row>
    <row r="24" spans="1:5" ht="18" customHeight="1" x14ac:dyDescent="0.15">
      <c r="A24" s="73"/>
      <c r="B24" s="73" t="s">
        <v>517</v>
      </c>
      <c r="C24" s="80" t="s">
        <v>518</v>
      </c>
      <c r="D24" s="22" t="s">
        <v>519</v>
      </c>
      <c r="E24" s="23">
        <v>170487000</v>
      </c>
    </row>
    <row r="25" spans="1:5" ht="18" customHeight="1" x14ac:dyDescent="0.15">
      <c r="A25" s="73"/>
      <c r="B25" s="73"/>
      <c r="C25" s="73"/>
      <c r="D25" s="22" t="s">
        <v>520</v>
      </c>
      <c r="E25" s="23">
        <v>34587000</v>
      </c>
    </row>
    <row r="26" spans="1:5" ht="18" customHeight="1" x14ac:dyDescent="0.15">
      <c r="A26" s="73"/>
      <c r="B26" s="73"/>
      <c r="C26" s="73"/>
      <c r="D26" s="29" t="s">
        <v>481</v>
      </c>
      <c r="E26" s="23">
        <f>E24+E25</f>
        <v>205074000</v>
      </c>
    </row>
    <row r="27" spans="1:5" ht="18" customHeight="1" x14ac:dyDescent="0.15">
      <c r="A27" s="73"/>
      <c r="B27" s="73"/>
      <c r="C27" s="80" t="s">
        <v>521</v>
      </c>
      <c r="D27" s="22" t="s">
        <v>519</v>
      </c>
      <c r="E27" s="23">
        <v>751251783</v>
      </c>
    </row>
    <row r="28" spans="1:5" ht="18" customHeight="1" x14ac:dyDescent="0.15">
      <c r="A28" s="73"/>
      <c r="B28" s="73"/>
      <c r="C28" s="73"/>
      <c r="D28" s="22" t="s">
        <v>520</v>
      </c>
      <c r="E28" s="23"/>
    </row>
    <row r="29" spans="1:5" ht="18" customHeight="1" x14ac:dyDescent="0.15">
      <c r="A29" s="73"/>
      <c r="B29" s="73"/>
      <c r="C29" s="73"/>
      <c r="D29" s="29" t="s">
        <v>481</v>
      </c>
      <c r="E29" s="23">
        <f>E27+E28</f>
        <v>751251783</v>
      </c>
    </row>
    <row r="30" spans="1:5" ht="18" customHeight="1" x14ac:dyDescent="0.15">
      <c r="A30" s="73"/>
      <c r="B30" s="73"/>
      <c r="C30" s="80" t="s">
        <v>522</v>
      </c>
      <c r="D30" s="33" t="s">
        <v>523</v>
      </c>
      <c r="E30" s="28">
        <v>234900000</v>
      </c>
    </row>
    <row r="31" spans="1:5" ht="18" customHeight="1" x14ac:dyDescent="0.15">
      <c r="A31" s="73"/>
      <c r="B31" s="73"/>
      <c r="C31" s="73"/>
      <c r="D31" s="33" t="s">
        <v>524</v>
      </c>
      <c r="E31" s="28">
        <v>361098921</v>
      </c>
    </row>
    <row r="32" spans="1:5" ht="18" customHeight="1" x14ac:dyDescent="0.15">
      <c r="A32" s="73"/>
      <c r="B32" s="73"/>
      <c r="C32" s="73"/>
      <c r="D32" s="29" t="s">
        <v>481</v>
      </c>
      <c r="E32" s="23">
        <f>E30+E31</f>
        <v>595998921</v>
      </c>
    </row>
    <row r="33" spans="1:5" ht="18" customHeight="1" x14ac:dyDescent="0.15">
      <c r="A33" s="77"/>
      <c r="B33" s="77"/>
      <c r="C33" s="73" t="s">
        <v>410</v>
      </c>
      <c r="D33" s="77"/>
      <c r="E33" s="23">
        <f>E26+E29+E32</f>
        <v>1552324704</v>
      </c>
    </row>
    <row r="34" spans="1:5" ht="18" customHeight="1" x14ac:dyDescent="0.15">
      <c r="A34" s="77"/>
      <c r="B34" s="73" t="s">
        <v>108</v>
      </c>
      <c r="C34" s="77"/>
      <c r="D34" s="77"/>
      <c r="E34" s="23">
        <f>E23+E33</f>
        <v>6638180960</v>
      </c>
    </row>
  </sheetData>
  <mergeCells count="27">
    <mergeCell ref="C18:D18"/>
    <mergeCell ref="C5:D5"/>
    <mergeCell ref="A6:A34"/>
    <mergeCell ref="B6:B23"/>
    <mergeCell ref="C6:D6"/>
    <mergeCell ref="C7:D7"/>
    <mergeCell ref="C8:D8"/>
    <mergeCell ref="C9:D9"/>
    <mergeCell ref="C10:D10"/>
    <mergeCell ref="C11:D11"/>
    <mergeCell ref="C12:D12"/>
    <mergeCell ref="C13:D13"/>
    <mergeCell ref="C14:D14"/>
    <mergeCell ref="C15:D15"/>
    <mergeCell ref="C16:D16"/>
    <mergeCell ref="C17:D17"/>
    <mergeCell ref="B34:D34"/>
    <mergeCell ref="C19:D19"/>
    <mergeCell ref="C20:D20"/>
    <mergeCell ref="C21:D21"/>
    <mergeCell ref="C22:D22"/>
    <mergeCell ref="C23:D23"/>
    <mergeCell ref="B24:B33"/>
    <mergeCell ref="C24:C26"/>
    <mergeCell ref="C27:C29"/>
    <mergeCell ref="C30:C32"/>
    <mergeCell ref="C33:D33"/>
  </mergeCells>
  <phoneticPr fontId="8"/>
  <conditionalFormatting sqref="E6:E34">
    <cfRule type="expression" dxfId="8" priority="1" stopIfTrue="1">
      <formula>$E$4="（単位：百万円）"</formula>
    </cfRule>
    <cfRule type="expression" dxfId="7" priority="2" stopIfTrue="1">
      <formula>$E$4="（単位：円）"</formula>
    </cfRule>
    <cfRule type="expression" dxfId="6" priority="3" stopIfTrue="1">
      <formula>$E$4="（単位：千円）"</formula>
    </cfRule>
  </conditionalFormatting>
  <dataValidations count="1">
    <dataValidation type="list" allowBlank="1" showInputMessage="1" showErrorMessage="1" sqref="E4" xr:uid="{D650430D-F96A-4120-9815-B1B9B84D6421}">
      <formula1>"（単位：円）,（単位：千円）,（単位：百万円）"</formula1>
    </dataValidation>
  </dataValidations>
  <pageMargins left="0.3888888888888889" right="0.3888888888888889" top="0.3888888888888889" bottom="0.3888888888888889" header="0.19444444444444445" footer="0.19444444444444445"/>
  <pageSetup paperSize="9" scale="91" orientation="landscape" r:id="rId1"/>
  <headerFooter>
    <oddHeader>&amp;R&amp;9&amp;D</oddHeader>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5"/>
  <sheetViews>
    <sheetView workbookViewId="0"/>
  </sheetViews>
  <sheetFormatPr defaultColWidth="8.875" defaultRowHeight="11.25" x14ac:dyDescent="0.15"/>
  <cols>
    <col min="1" max="1" width="42.875" style="11" customWidth="1"/>
    <col min="2" max="3" width="8.875" style="11" hidden="1" customWidth="1"/>
    <col min="4" max="4" width="10.875" style="11" customWidth="1"/>
    <col min="5" max="5" width="15.875" style="11" customWidth="1"/>
    <col min="6" max="7" width="30.875" style="11" customWidth="1"/>
    <col min="8" max="16384" width="8.875" style="11"/>
  </cols>
  <sheetData>
    <row r="1" spans="1:5" ht="17.100000000000001" customHeight="1" x14ac:dyDescent="0.15">
      <c r="E1" s="9" t="s">
        <v>74</v>
      </c>
    </row>
    <row r="2" spans="1:5" ht="21" x14ac:dyDescent="0.15">
      <c r="A2" s="55" t="s">
        <v>75</v>
      </c>
      <c r="B2" s="56"/>
      <c r="C2" s="56"/>
      <c r="D2" s="56"/>
      <c r="E2" s="56"/>
    </row>
    <row r="3" spans="1:5" ht="13.5" x14ac:dyDescent="0.15">
      <c r="A3" s="57" t="s">
        <v>76</v>
      </c>
      <c r="B3" s="56"/>
      <c r="C3" s="56"/>
      <c r="D3" s="56"/>
      <c r="E3" s="56"/>
    </row>
    <row r="4" spans="1:5" ht="13.5" x14ac:dyDescent="0.15">
      <c r="A4" s="57" t="s">
        <v>77</v>
      </c>
      <c r="B4" s="56"/>
      <c r="C4" s="56"/>
      <c r="D4" s="56"/>
      <c r="E4" s="56"/>
    </row>
    <row r="5" spans="1:5" ht="17.100000000000001" customHeight="1" x14ac:dyDescent="0.15">
      <c r="A5" s="13" t="s">
        <v>3</v>
      </c>
      <c r="E5" s="12" t="s">
        <v>4</v>
      </c>
    </row>
    <row r="6" spans="1:5" ht="27" customHeight="1" x14ac:dyDescent="0.15">
      <c r="A6" s="64" t="s">
        <v>5</v>
      </c>
      <c r="B6" s="64"/>
      <c r="C6" s="64"/>
      <c r="D6" s="64" t="s">
        <v>6</v>
      </c>
      <c r="E6" s="64"/>
    </row>
    <row r="7" spans="1:5" ht="17.100000000000001" customHeight="1" x14ac:dyDescent="0.15">
      <c r="A7" s="58" t="s">
        <v>78</v>
      </c>
      <c r="B7" s="58"/>
      <c r="C7" s="58"/>
      <c r="D7" s="59">
        <v>6175909603</v>
      </c>
      <c r="E7" s="60"/>
    </row>
    <row r="8" spans="1:5" ht="17.100000000000001" customHeight="1" x14ac:dyDescent="0.15">
      <c r="A8" s="58" t="s">
        <v>79</v>
      </c>
      <c r="B8" s="58"/>
      <c r="C8" s="58"/>
      <c r="D8" s="59">
        <v>3593088981</v>
      </c>
      <c r="E8" s="60"/>
    </row>
    <row r="9" spans="1:5" ht="17.100000000000001" customHeight="1" x14ac:dyDescent="0.15">
      <c r="A9" s="58" t="s">
        <v>80</v>
      </c>
      <c r="B9" s="58"/>
      <c r="C9" s="58"/>
      <c r="D9" s="59">
        <v>1541375601</v>
      </c>
      <c r="E9" s="60"/>
    </row>
    <row r="10" spans="1:5" ht="17.100000000000001" customHeight="1" x14ac:dyDescent="0.15">
      <c r="A10" s="58" t="s">
        <v>81</v>
      </c>
      <c r="B10" s="58"/>
      <c r="C10" s="58"/>
      <c r="D10" s="59">
        <v>1000881201</v>
      </c>
      <c r="E10" s="60"/>
    </row>
    <row r="11" spans="1:5" ht="17.100000000000001" customHeight="1" x14ac:dyDescent="0.15">
      <c r="A11" s="58" t="s">
        <v>82</v>
      </c>
      <c r="B11" s="58"/>
      <c r="C11" s="58"/>
      <c r="D11" s="59">
        <v>74518320</v>
      </c>
      <c r="E11" s="60"/>
    </row>
    <row r="12" spans="1:5" ht="17.100000000000001" customHeight="1" x14ac:dyDescent="0.15">
      <c r="A12" s="58" t="s">
        <v>83</v>
      </c>
      <c r="B12" s="58"/>
      <c r="C12" s="58"/>
      <c r="D12" s="59">
        <v>234415513</v>
      </c>
      <c r="E12" s="60"/>
    </row>
    <row r="13" spans="1:5" ht="17.100000000000001" customHeight="1" x14ac:dyDescent="0.15">
      <c r="A13" s="58" t="s">
        <v>24</v>
      </c>
      <c r="B13" s="58"/>
      <c r="C13" s="58"/>
      <c r="D13" s="59">
        <v>231560567</v>
      </c>
      <c r="E13" s="60"/>
    </row>
    <row r="14" spans="1:5" ht="17.100000000000001" customHeight="1" x14ac:dyDescent="0.15">
      <c r="A14" s="58" t="s">
        <v>84</v>
      </c>
      <c r="B14" s="58"/>
      <c r="C14" s="58"/>
      <c r="D14" s="59">
        <v>1993522430</v>
      </c>
      <c r="E14" s="60"/>
    </row>
    <row r="15" spans="1:5" ht="17.100000000000001" customHeight="1" x14ac:dyDescent="0.15">
      <c r="A15" s="58" t="s">
        <v>85</v>
      </c>
      <c r="B15" s="58"/>
      <c r="C15" s="58"/>
      <c r="D15" s="59">
        <v>1231666167</v>
      </c>
      <c r="E15" s="60"/>
    </row>
    <row r="16" spans="1:5" ht="17.100000000000001" customHeight="1" x14ac:dyDescent="0.15">
      <c r="A16" s="58" t="s">
        <v>86</v>
      </c>
      <c r="B16" s="58"/>
      <c r="C16" s="58"/>
      <c r="D16" s="59">
        <v>131175514</v>
      </c>
      <c r="E16" s="60"/>
    </row>
    <row r="17" spans="1:5" ht="17.100000000000001" customHeight="1" x14ac:dyDescent="0.15">
      <c r="A17" s="58" t="s">
        <v>87</v>
      </c>
      <c r="B17" s="58"/>
      <c r="C17" s="58"/>
      <c r="D17" s="59">
        <v>630680749</v>
      </c>
      <c r="E17" s="60"/>
    </row>
    <row r="18" spans="1:5" ht="17.100000000000001" customHeight="1" x14ac:dyDescent="0.15">
      <c r="A18" s="58" t="s">
        <v>24</v>
      </c>
      <c r="B18" s="58"/>
      <c r="C18" s="58"/>
      <c r="D18" s="59" t="s">
        <v>18</v>
      </c>
      <c r="E18" s="60"/>
    </row>
    <row r="19" spans="1:5" ht="17.100000000000001" customHeight="1" x14ac:dyDescent="0.15">
      <c r="A19" s="58" t="s">
        <v>88</v>
      </c>
      <c r="B19" s="58"/>
      <c r="C19" s="58"/>
      <c r="D19" s="59">
        <v>58190950</v>
      </c>
      <c r="E19" s="60"/>
    </row>
    <row r="20" spans="1:5" ht="17.100000000000001" customHeight="1" x14ac:dyDescent="0.15">
      <c r="A20" s="58" t="s">
        <v>89</v>
      </c>
      <c r="B20" s="58"/>
      <c r="C20" s="58"/>
      <c r="D20" s="59">
        <v>22774261</v>
      </c>
      <c r="E20" s="60"/>
    </row>
    <row r="21" spans="1:5" ht="17.100000000000001" customHeight="1" x14ac:dyDescent="0.15">
      <c r="A21" s="58" t="s">
        <v>90</v>
      </c>
      <c r="B21" s="58"/>
      <c r="C21" s="58"/>
      <c r="D21" s="59">
        <v>2720826</v>
      </c>
      <c r="E21" s="60"/>
    </row>
    <row r="22" spans="1:5" ht="17.100000000000001" customHeight="1" x14ac:dyDescent="0.15">
      <c r="A22" s="58" t="s">
        <v>24</v>
      </c>
      <c r="B22" s="58"/>
      <c r="C22" s="58"/>
      <c r="D22" s="59">
        <v>32695863</v>
      </c>
      <c r="E22" s="60"/>
    </row>
    <row r="23" spans="1:5" ht="17.100000000000001" customHeight="1" x14ac:dyDescent="0.15">
      <c r="A23" s="58" t="s">
        <v>91</v>
      </c>
      <c r="B23" s="58"/>
      <c r="C23" s="58"/>
      <c r="D23" s="59">
        <v>2582820622</v>
      </c>
      <c r="E23" s="60"/>
    </row>
    <row r="24" spans="1:5" ht="17.100000000000001" customHeight="1" x14ac:dyDescent="0.15">
      <c r="A24" s="58" t="s">
        <v>92</v>
      </c>
      <c r="B24" s="58"/>
      <c r="C24" s="58"/>
      <c r="D24" s="59">
        <v>1473300960</v>
      </c>
      <c r="E24" s="60"/>
    </row>
    <row r="25" spans="1:5" ht="17.100000000000001" customHeight="1" x14ac:dyDescent="0.15">
      <c r="A25" s="58" t="s">
        <v>93</v>
      </c>
      <c r="B25" s="58"/>
      <c r="C25" s="58"/>
      <c r="D25" s="59">
        <v>578557525</v>
      </c>
      <c r="E25" s="60"/>
    </row>
    <row r="26" spans="1:5" ht="17.100000000000001" customHeight="1" x14ac:dyDescent="0.15">
      <c r="A26" s="58" t="s">
        <v>94</v>
      </c>
      <c r="B26" s="58"/>
      <c r="C26" s="58"/>
      <c r="D26" s="59">
        <v>524385631</v>
      </c>
      <c r="E26" s="60"/>
    </row>
    <row r="27" spans="1:5" ht="17.100000000000001" customHeight="1" x14ac:dyDescent="0.15">
      <c r="A27" s="58" t="s">
        <v>32</v>
      </c>
      <c r="B27" s="58"/>
      <c r="C27" s="58"/>
      <c r="D27" s="59">
        <v>6576506</v>
      </c>
      <c r="E27" s="60"/>
    </row>
    <row r="28" spans="1:5" ht="17.100000000000001" customHeight="1" x14ac:dyDescent="0.15">
      <c r="A28" s="58" t="s">
        <v>95</v>
      </c>
      <c r="B28" s="58"/>
      <c r="C28" s="58"/>
      <c r="D28" s="59">
        <v>276294942</v>
      </c>
      <c r="E28" s="60"/>
    </row>
    <row r="29" spans="1:5" ht="17.100000000000001" customHeight="1" x14ac:dyDescent="0.15">
      <c r="A29" s="58" t="s">
        <v>96</v>
      </c>
      <c r="B29" s="58"/>
      <c r="C29" s="58"/>
      <c r="D29" s="59">
        <v>152699925</v>
      </c>
      <c r="E29" s="60"/>
    </row>
    <row r="30" spans="1:5" ht="17.100000000000001" customHeight="1" x14ac:dyDescent="0.15">
      <c r="A30" s="58" t="s">
        <v>51</v>
      </c>
      <c r="B30" s="58"/>
      <c r="C30" s="58"/>
      <c r="D30" s="59">
        <v>123595017</v>
      </c>
      <c r="E30" s="60"/>
    </row>
    <row r="31" spans="1:5" ht="17.100000000000001" customHeight="1" x14ac:dyDescent="0.15">
      <c r="A31" s="61" t="s">
        <v>97</v>
      </c>
      <c r="B31" s="61"/>
      <c r="C31" s="61"/>
      <c r="D31" s="62">
        <v>5899614661</v>
      </c>
      <c r="E31" s="63"/>
    </row>
    <row r="32" spans="1:5" ht="17.100000000000001" customHeight="1" x14ac:dyDescent="0.15">
      <c r="A32" s="58" t="s">
        <v>98</v>
      </c>
      <c r="B32" s="58"/>
      <c r="C32" s="58"/>
      <c r="D32" s="59">
        <v>11</v>
      </c>
      <c r="E32" s="60"/>
    </row>
    <row r="33" spans="1:5" ht="17.100000000000001" customHeight="1" x14ac:dyDescent="0.15">
      <c r="A33" s="58" t="s">
        <v>99</v>
      </c>
      <c r="B33" s="58"/>
      <c r="C33" s="58"/>
      <c r="D33" s="59" t="s">
        <v>18</v>
      </c>
      <c r="E33" s="60"/>
    </row>
    <row r="34" spans="1:5" ht="17.100000000000001" customHeight="1" x14ac:dyDescent="0.15">
      <c r="A34" s="58" t="s">
        <v>100</v>
      </c>
      <c r="B34" s="58"/>
      <c r="C34" s="58"/>
      <c r="D34" s="59">
        <v>11</v>
      </c>
      <c r="E34" s="60"/>
    </row>
    <row r="35" spans="1:5" ht="17.100000000000001" customHeight="1" x14ac:dyDescent="0.15">
      <c r="A35" s="58" t="s">
        <v>101</v>
      </c>
      <c r="B35" s="58"/>
      <c r="C35" s="58"/>
      <c r="D35" s="59" t="s">
        <v>18</v>
      </c>
      <c r="E35" s="60"/>
    </row>
    <row r="36" spans="1:5" ht="17.100000000000001" customHeight="1" x14ac:dyDescent="0.15">
      <c r="A36" s="58" t="s">
        <v>102</v>
      </c>
      <c r="B36" s="58"/>
      <c r="C36" s="58"/>
      <c r="D36" s="59" t="s">
        <v>18</v>
      </c>
      <c r="E36" s="60"/>
    </row>
    <row r="37" spans="1:5" ht="17.100000000000001" customHeight="1" x14ac:dyDescent="0.15">
      <c r="A37" s="58" t="s">
        <v>51</v>
      </c>
      <c r="B37" s="58"/>
      <c r="C37" s="58"/>
      <c r="D37" s="59" t="s">
        <v>18</v>
      </c>
      <c r="E37" s="60"/>
    </row>
    <row r="38" spans="1:5" ht="17.100000000000001" customHeight="1" x14ac:dyDescent="0.15">
      <c r="A38" s="58" t="s">
        <v>103</v>
      </c>
      <c r="B38" s="58"/>
      <c r="C38" s="58"/>
      <c r="D38" s="59">
        <v>16258363</v>
      </c>
      <c r="E38" s="60"/>
    </row>
    <row r="39" spans="1:5" ht="17.100000000000001" customHeight="1" x14ac:dyDescent="0.15">
      <c r="A39" s="58" t="s">
        <v>104</v>
      </c>
      <c r="B39" s="58"/>
      <c r="C39" s="58"/>
      <c r="D39" s="59">
        <v>16258363</v>
      </c>
      <c r="E39" s="60"/>
    </row>
    <row r="40" spans="1:5" ht="17.100000000000001" customHeight="1" x14ac:dyDescent="0.15">
      <c r="A40" s="58" t="s">
        <v>51</v>
      </c>
      <c r="B40" s="58"/>
      <c r="C40" s="58"/>
      <c r="D40" s="59" t="s">
        <v>18</v>
      </c>
      <c r="E40" s="60"/>
    </row>
    <row r="41" spans="1:5" ht="17.100000000000001" customHeight="1" x14ac:dyDescent="0.15">
      <c r="A41" s="61" t="s">
        <v>105</v>
      </c>
      <c r="B41" s="61"/>
      <c r="C41" s="61"/>
      <c r="D41" s="62">
        <v>5883356309</v>
      </c>
      <c r="E41" s="63"/>
    </row>
    <row r="42" spans="1:5" ht="17.100000000000001" customHeight="1" x14ac:dyDescent="0.15">
      <c r="A42" s="2"/>
      <c r="B42" s="2"/>
      <c r="C42" s="2"/>
      <c r="D42" s="2"/>
      <c r="E42" s="2"/>
    </row>
    <row r="43" spans="1:5" x14ac:dyDescent="0.15">
      <c r="A43" s="10"/>
    </row>
    <row r="44" spans="1:5" x14ac:dyDescent="0.15">
      <c r="A44" s="10"/>
    </row>
    <row r="45" spans="1:5" x14ac:dyDescent="0.15">
      <c r="A45" s="10"/>
    </row>
  </sheetData>
  <mergeCells count="75">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40:C40"/>
    <mergeCell ref="D40:E40"/>
    <mergeCell ref="A41:C41"/>
    <mergeCell ref="D41:E41"/>
    <mergeCell ref="A37:C37"/>
    <mergeCell ref="D37:E37"/>
    <mergeCell ref="A38:C38"/>
    <mergeCell ref="D38:E38"/>
    <mergeCell ref="A39:C39"/>
    <mergeCell ref="D39:E39"/>
  </mergeCells>
  <phoneticPr fontId="8"/>
  <printOptions horizontalCentered="1"/>
  <pageMargins left="0.3888888888888889" right="0.3888888888888889" top="0.3888888888888889" bottom="0.3888888888888889" header="0.19444444444444445" footer="0.19444444444444445"/>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FC77-640D-4D19-9749-E058F7BE56DF}">
  <sheetPr>
    <pageSetUpPr fitToPage="1"/>
  </sheetPr>
  <dimension ref="A1:F12"/>
  <sheetViews>
    <sheetView workbookViewId="0">
      <selection sqref="A1:F1"/>
    </sheetView>
  </sheetViews>
  <sheetFormatPr defaultColWidth="8.875" defaultRowHeight="20.25" customHeight="1" x14ac:dyDescent="0.15"/>
  <cols>
    <col min="1" max="1" width="23.375" style="18" customWidth="1"/>
    <col min="2" max="6" width="20.875" style="18" customWidth="1"/>
    <col min="7" max="16384" width="8.875" style="18"/>
  </cols>
  <sheetData>
    <row r="1" spans="1:6" ht="20.25" customHeight="1" x14ac:dyDescent="0.15">
      <c r="A1" s="68" t="s">
        <v>525</v>
      </c>
      <c r="B1" s="81"/>
      <c r="C1" s="81"/>
      <c r="D1" s="81"/>
      <c r="E1" s="81"/>
      <c r="F1" s="81"/>
    </row>
    <row r="2" spans="1:6" ht="18" customHeight="1" x14ac:dyDescent="0.15">
      <c r="A2" s="18" t="str">
        <f>"自治体名："&amp;自治体名</f>
        <v>自治体名：小鹿野町</v>
      </c>
      <c r="B2" s="50"/>
      <c r="C2" s="50"/>
      <c r="D2" s="50"/>
      <c r="E2" s="50"/>
      <c r="F2" s="51"/>
    </row>
    <row r="3" spans="1:6" ht="18" customHeight="1" x14ac:dyDescent="0.15">
      <c r="A3" s="18" t="str">
        <f>"年度："&amp;年度</f>
        <v>年度：令和4年度</v>
      </c>
      <c r="B3" s="50"/>
      <c r="C3" s="50"/>
      <c r="D3" s="50"/>
      <c r="E3" s="50"/>
      <c r="F3" s="51"/>
    </row>
    <row r="4" spans="1:6" ht="18" customHeight="1" x14ac:dyDescent="0.15">
      <c r="A4" s="50"/>
      <c r="B4" s="50"/>
      <c r="C4" s="50"/>
      <c r="D4" s="50"/>
      <c r="E4" s="50"/>
      <c r="F4" s="51" t="str">
        <f>単位</f>
        <v>（単位：円）</v>
      </c>
    </row>
    <row r="5" spans="1:6" ht="20.25" customHeight="1" x14ac:dyDescent="0.15">
      <c r="A5" s="82" t="s">
        <v>309</v>
      </c>
      <c r="B5" s="84" t="s">
        <v>6</v>
      </c>
      <c r="C5" s="84" t="s">
        <v>526</v>
      </c>
      <c r="D5" s="84"/>
      <c r="E5" s="84"/>
      <c r="F5" s="84"/>
    </row>
    <row r="6" spans="1:6" ht="20.25" customHeight="1" x14ac:dyDescent="0.15">
      <c r="A6" s="82"/>
      <c r="B6" s="84"/>
      <c r="C6" s="84" t="s">
        <v>517</v>
      </c>
      <c r="D6" s="84" t="s">
        <v>527</v>
      </c>
      <c r="E6" s="84" t="s">
        <v>499</v>
      </c>
      <c r="F6" s="84" t="s">
        <v>382</v>
      </c>
    </row>
    <row r="7" spans="1:6" ht="20.25" customHeight="1" thickBot="1" x14ac:dyDescent="0.2">
      <c r="A7" s="83"/>
      <c r="B7" s="85"/>
      <c r="C7" s="85"/>
      <c r="D7" s="85"/>
      <c r="E7" s="85"/>
      <c r="F7" s="85"/>
    </row>
    <row r="8" spans="1:6" ht="20.25" customHeight="1" thickTop="1" x14ac:dyDescent="0.15">
      <c r="A8" s="52" t="s">
        <v>105</v>
      </c>
      <c r="B8" s="53">
        <v>5883356309</v>
      </c>
      <c r="C8" s="53">
        <f>C12-C9</f>
        <v>1347250704</v>
      </c>
      <c r="D8" s="53">
        <f>D12-D9-D10</f>
        <v>132491000</v>
      </c>
      <c r="E8" s="53">
        <f>E12-E9-E10</f>
        <v>4265753968</v>
      </c>
      <c r="F8" s="53">
        <f>B8-C8-D8-E8</f>
        <v>137860637</v>
      </c>
    </row>
    <row r="9" spans="1:6" ht="20.25" customHeight="1" x14ac:dyDescent="0.15">
      <c r="A9" s="52" t="s">
        <v>528</v>
      </c>
      <c r="B9" s="53">
        <v>1600128239</v>
      </c>
      <c r="C9" s="53">
        <v>205074000</v>
      </c>
      <c r="D9" s="53">
        <v>827500000</v>
      </c>
      <c r="E9" s="53">
        <f>B9-C9-D9</f>
        <v>567554239</v>
      </c>
      <c r="F9" s="53"/>
    </row>
    <row r="10" spans="1:6" ht="20.25" customHeight="1" x14ac:dyDescent="0.15">
      <c r="A10" s="52" t="s">
        <v>529</v>
      </c>
      <c r="B10" s="53">
        <v>370048049</v>
      </c>
      <c r="C10" s="53"/>
      <c r="D10" s="53">
        <v>117500000</v>
      </c>
      <c r="E10" s="53">
        <f>B10-D10</f>
        <v>252548049</v>
      </c>
      <c r="F10" s="53"/>
    </row>
    <row r="11" spans="1:6" ht="20.25" customHeight="1" x14ac:dyDescent="0.15">
      <c r="A11" s="52" t="s">
        <v>382</v>
      </c>
      <c r="B11" s="53"/>
      <c r="C11" s="53"/>
      <c r="D11" s="53"/>
      <c r="E11" s="53"/>
      <c r="F11" s="53"/>
    </row>
    <row r="12" spans="1:6" ht="20.25" customHeight="1" x14ac:dyDescent="0.15">
      <c r="A12" s="54" t="s">
        <v>108</v>
      </c>
      <c r="B12" s="53">
        <f>SUM(B8:B11)</f>
        <v>7853532597</v>
      </c>
      <c r="C12" s="53">
        <v>1552324704</v>
      </c>
      <c r="D12" s="53">
        <v>1077491000</v>
      </c>
      <c r="E12" s="53">
        <v>5085856256</v>
      </c>
      <c r="F12" s="53">
        <f t="shared" ref="F12" si="0">SUM(F8:F11)</f>
        <v>137860637</v>
      </c>
    </row>
  </sheetData>
  <mergeCells count="8">
    <mergeCell ref="A1:F1"/>
    <mergeCell ref="A5:A7"/>
    <mergeCell ref="B5:B7"/>
    <mergeCell ref="C5:F5"/>
    <mergeCell ref="C6:C7"/>
    <mergeCell ref="D6:D7"/>
    <mergeCell ref="E6:E7"/>
    <mergeCell ref="F6:F7"/>
  </mergeCells>
  <phoneticPr fontId="8"/>
  <conditionalFormatting sqref="B8:F12">
    <cfRule type="expression" dxfId="5" priority="1" stopIfTrue="1">
      <formula>$F$4="（単位：百万円）"</formula>
    </cfRule>
    <cfRule type="expression" dxfId="4" priority="2" stopIfTrue="1">
      <formula>$F$4="（単位：円）"</formula>
    </cfRule>
    <cfRule type="expression" dxfId="3" priority="3" stopIfTrue="1">
      <formula>$F$4="（単位：千円）"</formula>
    </cfRule>
  </conditionalFormatting>
  <dataValidations count="1">
    <dataValidation type="list" allowBlank="1" showInputMessage="1" showErrorMessage="1" sqref="F4" xr:uid="{5A1823B8-49F2-4B79-ABAB-BEFB3A10312B}">
      <formula1>"（単位：円）,（単位：千円）,（単位：百万円）"</formula1>
    </dataValidation>
  </dataValidations>
  <printOptions horizontalCentered="1"/>
  <pageMargins left="0.3888888888888889" right="0.3888888888888889" top="0.3888888888888889" bottom="0.3888888888888889" header="0.19444444444444445" footer="0.19444444444444445"/>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9A1EE-C6E3-4571-9B6F-7004DE82ED70}">
  <dimension ref="A1:B9"/>
  <sheetViews>
    <sheetView workbookViewId="0"/>
  </sheetViews>
  <sheetFormatPr defaultColWidth="8.875" defaultRowHeight="11.25" x14ac:dyDescent="0.15"/>
  <cols>
    <col min="1" max="1" width="60.875" style="17" customWidth="1"/>
    <col min="2" max="2" width="40.875" style="17" customWidth="1"/>
    <col min="3" max="16384" width="8.875" style="17"/>
  </cols>
  <sheetData>
    <row r="1" spans="1:2" ht="21" x14ac:dyDescent="0.2">
      <c r="A1" s="24" t="s">
        <v>530</v>
      </c>
    </row>
    <row r="2" spans="1:2" ht="13.5" x14ac:dyDescent="0.15">
      <c r="A2" s="18" t="str">
        <f>"自治体名："&amp;自治体名</f>
        <v>自治体名：小鹿野町</v>
      </c>
    </row>
    <row r="3" spans="1:2" ht="13.5" x14ac:dyDescent="0.15">
      <c r="A3" s="18" t="str">
        <f>"年度："&amp;年度</f>
        <v>年度：令和4年度</v>
      </c>
    </row>
    <row r="4" spans="1:2" ht="13.5" x14ac:dyDescent="0.15">
      <c r="B4" s="19" t="str">
        <f>単位</f>
        <v>（単位：円）</v>
      </c>
    </row>
    <row r="5" spans="1:2" ht="22.5" customHeight="1" x14ac:dyDescent="0.15">
      <c r="A5" s="26" t="s">
        <v>378</v>
      </c>
      <c r="B5" s="26" t="s">
        <v>470</v>
      </c>
    </row>
    <row r="6" spans="1:2" ht="18" customHeight="1" x14ac:dyDescent="0.15">
      <c r="A6" s="22" t="s">
        <v>531</v>
      </c>
      <c r="B6" s="23"/>
    </row>
    <row r="7" spans="1:2" ht="18" customHeight="1" x14ac:dyDescent="0.15">
      <c r="A7" s="22" t="s">
        <v>532</v>
      </c>
      <c r="B7" s="23">
        <v>618243106</v>
      </c>
    </row>
    <row r="8" spans="1:2" ht="18" customHeight="1" x14ac:dyDescent="0.15">
      <c r="A8" s="22" t="s">
        <v>533</v>
      </c>
      <c r="B8" s="23">
        <v>0</v>
      </c>
    </row>
    <row r="9" spans="1:2" ht="18" customHeight="1" x14ac:dyDescent="0.15">
      <c r="A9" s="29" t="s">
        <v>108</v>
      </c>
      <c r="B9" s="23">
        <f>SUM(B6:B8)</f>
        <v>618243106</v>
      </c>
    </row>
  </sheetData>
  <phoneticPr fontId="8"/>
  <conditionalFormatting sqref="B6:B9">
    <cfRule type="expression" dxfId="2" priority="1" stopIfTrue="1">
      <formula>$B$4="（単位：百万円）"</formula>
    </cfRule>
    <cfRule type="expression" dxfId="1" priority="2" stopIfTrue="1">
      <formula>$B$4="（単位：円）"</formula>
    </cfRule>
    <cfRule type="expression" dxfId="0" priority="3" stopIfTrue="1">
      <formula>$B$4="（単位：千円）"</formula>
    </cfRule>
  </conditionalFormatting>
  <dataValidations count="1">
    <dataValidation type="list" allowBlank="1" showInputMessage="1" showErrorMessage="1" sqref="B4" xr:uid="{9570F491-99BE-441D-AE3C-5D6A5A7390B1}">
      <formula1>"（単位：円）,（単位：千円）,（単位：百万円）"</formula1>
    </dataValidation>
  </dataValidations>
  <pageMargins left="0.3888888888888889" right="0.3888888888888889" top="0.3888888888888889" bottom="0.3888888888888889" header="0.19444444444444445" footer="0.19444444444444445"/>
  <pageSetup paperSize="9" orientation="landscape" r:id="rId1"/>
  <headerFooter>
    <oddHeader>&amp;R&amp;9&amp;D</oddHeader>
    <oddFooter>&amp;C&amp;9&amp;P/&amp;N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7"/>
  <sheetViews>
    <sheetView workbookViewId="0"/>
  </sheetViews>
  <sheetFormatPr defaultColWidth="8.875" defaultRowHeight="11.25" x14ac:dyDescent="0.15"/>
  <cols>
    <col min="1" max="1" width="30.875" style="11" customWidth="1"/>
    <col min="2" max="7" width="18.875" style="11" customWidth="1"/>
    <col min="8" max="16384" width="8.875" style="11"/>
  </cols>
  <sheetData>
    <row r="1" spans="1:5" ht="17.100000000000001" customHeight="1" x14ac:dyDescent="0.15">
      <c r="E1" s="9" t="s">
        <v>106</v>
      </c>
    </row>
    <row r="2" spans="1:5" ht="21" x14ac:dyDescent="0.15">
      <c r="A2" s="55" t="s">
        <v>107</v>
      </c>
      <c r="B2" s="56"/>
      <c r="C2" s="56"/>
      <c r="D2" s="56"/>
      <c r="E2" s="56"/>
    </row>
    <row r="3" spans="1:5" ht="13.5" x14ac:dyDescent="0.15">
      <c r="A3" s="57" t="s">
        <v>76</v>
      </c>
      <c r="B3" s="56"/>
      <c r="C3" s="56"/>
      <c r="D3" s="56"/>
      <c r="E3" s="56"/>
    </row>
    <row r="4" spans="1:5" ht="13.5" x14ac:dyDescent="0.15">
      <c r="A4" s="57" t="s">
        <v>77</v>
      </c>
      <c r="B4" s="56"/>
      <c r="C4" s="56"/>
      <c r="D4" s="56"/>
      <c r="E4" s="56"/>
    </row>
    <row r="5" spans="1:5" ht="17.100000000000001" customHeight="1" x14ac:dyDescent="0.15">
      <c r="A5" s="13" t="s">
        <v>3</v>
      </c>
      <c r="E5" s="12" t="s">
        <v>4</v>
      </c>
    </row>
    <row r="6" spans="1:5" ht="13.5" x14ac:dyDescent="0.15">
      <c r="A6" s="65" t="s">
        <v>5</v>
      </c>
      <c r="B6" s="65" t="s">
        <v>108</v>
      </c>
      <c r="C6" s="66"/>
      <c r="D6" s="66"/>
      <c r="E6" s="67"/>
    </row>
    <row r="7" spans="1:5" ht="27" customHeight="1" x14ac:dyDescent="0.15">
      <c r="A7" s="64"/>
      <c r="B7" s="64"/>
      <c r="C7" s="14" t="s">
        <v>109</v>
      </c>
      <c r="D7" s="14" t="s">
        <v>110</v>
      </c>
      <c r="E7" s="5"/>
    </row>
    <row r="8" spans="1:5" ht="17.100000000000001" customHeight="1" x14ac:dyDescent="0.15">
      <c r="A8" s="1" t="s">
        <v>111</v>
      </c>
      <c r="B8" s="6">
        <v>12090355754</v>
      </c>
      <c r="C8" s="6">
        <v>21508480100</v>
      </c>
      <c r="D8" s="6">
        <v>-9418124346</v>
      </c>
      <c r="E8" s="8"/>
    </row>
    <row r="9" spans="1:5" ht="17.100000000000001" customHeight="1" x14ac:dyDescent="0.15">
      <c r="A9" s="3" t="s">
        <v>112</v>
      </c>
      <c r="B9" s="7">
        <v>-5883356309</v>
      </c>
      <c r="C9" s="4"/>
      <c r="D9" s="7">
        <v>-5883356309</v>
      </c>
      <c r="E9" s="4"/>
    </row>
    <row r="10" spans="1:5" ht="17.100000000000001" customHeight="1" x14ac:dyDescent="0.15">
      <c r="A10" s="3" t="s">
        <v>113</v>
      </c>
      <c r="B10" s="7">
        <v>6638180960</v>
      </c>
      <c r="C10" s="4"/>
      <c r="D10" s="7">
        <v>6638180960</v>
      </c>
      <c r="E10" s="4"/>
    </row>
    <row r="11" spans="1:5" ht="17.100000000000001" customHeight="1" x14ac:dyDescent="0.15">
      <c r="A11" s="3" t="s">
        <v>114</v>
      </c>
      <c r="B11" s="7">
        <v>5085856256</v>
      </c>
      <c r="C11" s="4"/>
      <c r="D11" s="7">
        <v>5085856256</v>
      </c>
      <c r="E11" s="4"/>
    </row>
    <row r="12" spans="1:5" ht="17.100000000000001" customHeight="1" x14ac:dyDescent="0.15">
      <c r="A12" s="3" t="s">
        <v>115</v>
      </c>
      <c r="B12" s="7">
        <v>1552324704</v>
      </c>
      <c r="C12" s="4"/>
      <c r="D12" s="7">
        <v>1552324704</v>
      </c>
      <c r="E12" s="4"/>
    </row>
    <row r="13" spans="1:5" ht="17.100000000000001" customHeight="1" x14ac:dyDescent="0.15">
      <c r="A13" s="1" t="s">
        <v>116</v>
      </c>
      <c r="B13" s="6">
        <v>754824651</v>
      </c>
      <c r="C13" s="8"/>
      <c r="D13" s="6">
        <v>754824651</v>
      </c>
      <c r="E13" s="8"/>
    </row>
    <row r="14" spans="1:5" ht="17.100000000000001" customHeight="1" x14ac:dyDescent="0.15">
      <c r="A14" s="3" t="s">
        <v>117</v>
      </c>
      <c r="B14" s="4"/>
      <c r="C14" s="7">
        <v>1185184045</v>
      </c>
      <c r="D14" s="7">
        <v>-1185184045</v>
      </c>
      <c r="E14" s="4"/>
    </row>
    <row r="15" spans="1:5" ht="17.100000000000001" customHeight="1" x14ac:dyDescent="0.15">
      <c r="A15" s="3" t="s">
        <v>118</v>
      </c>
      <c r="B15" s="4"/>
      <c r="C15" s="7">
        <v>1600128239</v>
      </c>
      <c r="D15" s="7">
        <v>-1600128239</v>
      </c>
      <c r="E15" s="4"/>
    </row>
    <row r="16" spans="1:5" ht="17.100000000000001" customHeight="1" x14ac:dyDescent="0.15">
      <c r="A16" s="3" t="s">
        <v>119</v>
      </c>
      <c r="B16" s="4"/>
      <c r="C16" s="7">
        <v>-633080760</v>
      </c>
      <c r="D16" s="7">
        <v>633080760</v>
      </c>
      <c r="E16" s="4"/>
    </row>
    <row r="17" spans="1:5" ht="17.100000000000001" customHeight="1" x14ac:dyDescent="0.15">
      <c r="A17" s="3" t="s">
        <v>120</v>
      </c>
      <c r="B17" s="4"/>
      <c r="C17" s="7">
        <v>370048049</v>
      </c>
      <c r="D17" s="7">
        <v>-370048049</v>
      </c>
      <c r="E17" s="4"/>
    </row>
    <row r="18" spans="1:5" ht="17.100000000000001" customHeight="1" x14ac:dyDescent="0.15">
      <c r="A18" s="3" t="s">
        <v>121</v>
      </c>
      <c r="B18" s="4"/>
      <c r="C18" s="7">
        <v>-151911483</v>
      </c>
      <c r="D18" s="7">
        <v>151911483</v>
      </c>
      <c r="E18" s="4"/>
    </row>
    <row r="19" spans="1:5" ht="17.100000000000001" customHeight="1" x14ac:dyDescent="0.15">
      <c r="A19" s="3" t="s">
        <v>122</v>
      </c>
      <c r="B19" s="7" t="s">
        <v>18</v>
      </c>
      <c r="C19" s="7" t="s">
        <v>18</v>
      </c>
      <c r="D19" s="4"/>
      <c r="E19" s="4"/>
    </row>
    <row r="20" spans="1:5" ht="17.100000000000001" customHeight="1" x14ac:dyDescent="0.15">
      <c r="A20" s="3" t="s">
        <v>123</v>
      </c>
      <c r="B20" s="7">
        <v>2400005</v>
      </c>
      <c r="C20" s="7">
        <v>2400005</v>
      </c>
      <c r="D20" s="4"/>
      <c r="E20" s="4"/>
    </row>
    <row r="21" spans="1:5" ht="17.100000000000001" customHeight="1" x14ac:dyDescent="0.15">
      <c r="A21" s="3" t="s">
        <v>124</v>
      </c>
      <c r="B21" s="7" t="s">
        <v>18</v>
      </c>
      <c r="C21" s="7" t="s">
        <v>18</v>
      </c>
      <c r="D21" s="7" t="s">
        <v>18</v>
      </c>
      <c r="E21" s="4"/>
    </row>
    <row r="22" spans="1:5" ht="17.100000000000001" customHeight="1" x14ac:dyDescent="0.15">
      <c r="A22" s="1" t="s">
        <v>125</v>
      </c>
      <c r="B22" s="6">
        <v>757224656</v>
      </c>
      <c r="C22" s="6">
        <v>1187584050</v>
      </c>
      <c r="D22" s="6">
        <v>-430359394</v>
      </c>
      <c r="E22" s="8"/>
    </row>
    <row r="23" spans="1:5" ht="17.100000000000001" customHeight="1" x14ac:dyDescent="0.15">
      <c r="A23" s="1" t="s">
        <v>126</v>
      </c>
      <c r="B23" s="6">
        <v>12847580410</v>
      </c>
      <c r="C23" s="6">
        <v>22696064150</v>
      </c>
      <c r="D23" s="6">
        <v>-9848483740</v>
      </c>
      <c r="E23" s="8"/>
    </row>
    <row r="24" spans="1:5" ht="17.100000000000001" customHeight="1" x14ac:dyDescent="0.15">
      <c r="A24" s="2"/>
      <c r="B24" s="2"/>
      <c r="C24" s="2"/>
      <c r="D24" s="2"/>
      <c r="E24" s="2"/>
    </row>
    <row r="25" spans="1:5" x14ac:dyDescent="0.15">
      <c r="A25" s="10"/>
    </row>
    <row r="26" spans="1:5" x14ac:dyDescent="0.15">
      <c r="A26" s="10"/>
    </row>
    <row r="27" spans="1:5" x14ac:dyDescent="0.15">
      <c r="A27" s="10"/>
    </row>
  </sheetData>
  <mergeCells count="6">
    <mergeCell ref="A2:E2"/>
    <mergeCell ref="A3:E3"/>
    <mergeCell ref="A4:E4"/>
    <mergeCell ref="A6:A7"/>
    <mergeCell ref="B6:B7"/>
    <mergeCell ref="C6:E6"/>
  </mergeCells>
  <phoneticPr fontId="8"/>
  <printOptions horizontalCentered="1"/>
  <pageMargins left="0.3888888888888889" right="0.3888888888888889" top="0.3888888888888889" bottom="0.3888888888888889" header="0.19444444444444445" footer="0.19444444444444445"/>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62"/>
  <sheetViews>
    <sheetView workbookViewId="0"/>
  </sheetViews>
  <sheetFormatPr defaultColWidth="8.875" defaultRowHeight="11.25" x14ac:dyDescent="0.15"/>
  <cols>
    <col min="1" max="1" width="42.875" style="11" customWidth="1"/>
    <col min="2" max="3" width="8.875" style="11" hidden="1" customWidth="1"/>
    <col min="4" max="4" width="10.875" style="11" customWidth="1"/>
    <col min="5" max="5" width="15.875" style="11" customWidth="1"/>
    <col min="6" max="7" width="30.875" style="11" customWidth="1"/>
    <col min="8" max="16384" width="8.875" style="11"/>
  </cols>
  <sheetData>
    <row r="1" spans="1:5" ht="17.100000000000001" customHeight="1" x14ac:dyDescent="0.15">
      <c r="E1" s="9" t="s">
        <v>127</v>
      </c>
    </row>
    <row r="2" spans="1:5" ht="21" x14ac:dyDescent="0.15">
      <c r="A2" s="55" t="s">
        <v>128</v>
      </c>
      <c r="B2" s="56"/>
      <c r="C2" s="56"/>
      <c r="D2" s="56"/>
      <c r="E2" s="56"/>
    </row>
    <row r="3" spans="1:5" ht="13.5" x14ac:dyDescent="0.15">
      <c r="A3" s="57" t="s">
        <v>76</v>
      </c>
      <c r="B3" s="56"/>
      <c r="C3" s="56"/>
      <c r="D3" s="56"/>
      <c r="E3" s="56"/>
    </row>
    <row r="4" spans="1:5" ht="13.5" x14ac:dyDescent="0.15">
      <c r="A4" s="57" t="s">
        <v>77</v>
      </c>
      <c r="B4" s="56"/>
      <c r="C4" s="56"/>
      <c r="D4" s="56"/>
      <c r="E4" s="56"/>
    </row>
    <row r="5" spans="1:5" ht="17.100000000000001" customHeight="1" x14ac:dyDescent="0.15">
      <c r="A5" s="13" t="s">
        <v>3</v>
      </c>
      <c r="E5" s="12" t="s">
        <v>4</v>
      </c>
    </row>
    <row r="6" spans="1:5" ht="27" customHeight="1" x14ac:dyDescent="0.15">
      <c r="A6" s="64" t="s">
        <v>5</v>
      </c>
      <c r="B6" s="64"/>
      <c r="C6" s="64"/>
      <c r="D6" s="64" t="s">
        <v>6</v>
      </c>
      <c r="E6" s="64"/>
    </row>
    <row r="7" spans="1:5" ht="17.100000000000001" customHeight="1" x14ac:dyDescent="0.15">
      <c r="A7" s="58" t="s">
        <v>129</v>
      </c>
      <c r="B7" s="58"/>
      <c r="C7" s="58"/>
      <c r="D7" s="60"/>
      <c r="E7" s="60"/>
    </row>
    <row r="8" spans="1:5" ht="17.100000000000001" customHeight="1" x14ac:dyDescent="0.15">
      <c r="A8" s="58" t="s">
        <v>130</v>
      </c>
      <c r="B8" s="58"/>
      <c r="C8" s="58"/>
      <c r="D8" s="59">
        <v>5396520310</v>
      </c>
      <c r="E8" s="60"/>
    </row>
    <row r="9" spans="1:5" ht="17.100000000000001" customHeight="1" x14ac:dyDescent="0.15">
      <c r="A9" s="58" t="s">
        <v>131</v>
      </c>
      <c r="B9" s="58"/>
      <c r="C9" s="58"/>
      <c r="D9" s="59">
        <v>2813699688</v>
      </c>
      <c r="E9" s="60"/>
    </row>
    <row r="10" spans="1:5" ht="17.100000000000001" customHeight="1" x14ac:dyDescent="0.15">
      <c r="A10" s="58" t="s">
        <v>132</v>
      </c>
      <c r="B10" s="58"/>
      <c r="C10" s="58"/>
      <c r="D10" s="59">
        <v>1308913431</v>
      </c>
      <c r="E10" s="60"/>
    </row>
    <row r="11" spans="1:5" ht="17.100000000000001" customHeight="1" x14ac:dyDescent="0.15">
      <c r="A11" s="58" t="s">
        <v>133</v>
      </c>
      <c r="B11" s="58"/>
      <c r="C11" s="58"/>
      <c r="D11" s="59">
        <v>1449316133</v>
      </c>
      <c r="E11" s="60"/>
    </row>
    <row r="12" spans="1:5" ht="17.100000000000001" customHeight="1" x14ac:dyDescent="0.15">
      <c r="A12" s="58" t="s">
        <v>134</v>
      </c>
      <c r="B12" s="58"/>
      <c r="C12" s="58"/>
      <c r="D12" s="59">
        <v>22774261</v>
      </c>
      <c r="E12" s="60"/>
    </row>
    <row r="13" spans="1:5" ht="17.100000000000001" customHeight="1" x14ac:dyDescent="0.15">
      <c r="A13" s="58" t="s">
        <v>135</v>
      </c>
      <c r="B13" s="58"/>
      <c r="C13" s="58"/>
      <c r="D13" s="59">
        <v>32695863</v>
      </c>
      <c r="E13" s="60"/>
    </row>
    <row r="14" spans="1:5" ht="17.100000000000001" customHeight="1" x14ac:dyDescent="0.15">
      <c r="A14" s="58" t="s">
        <v>136</v>
      </c>
      <c r="B14" s="58"/>
      <c r="C14" s="58"/>
      <c r="D14" s="59">
        <v>2582820622</v>
      </c>
      <c r="E14" s="60"/>
    </row>
    <row r="15" spans="1:5" ht="17.100000000000001" customHeight="1" x14ac:dyDescent="0.15">
      <c r="A15" s="58" t="s">
        <v>137</v>
      </c>
      <c r="B15" s="58"/>
      <c r="C15" s="58"/>
      <c r="D15" s="59">
        <v>1473300960</v>
      </c>
      <c r="E15" s="60"/>
    </row>
    <row r="16" spans="1:5" ht="17.100000000000001" customHeight="1" x14ac:dyDescent="0.15">
      <c r="A16" s="58" t="s">
        <v>138</v>
      </c>
      <c r="B16" s="58"/>
      <c r="C16" s="58"/>
      <c r="D16" s="59">
        <v>578557525</v>
      </c>
      <c r="E16" s="60"/>
    </row>
    <row r="17" spans="1:5" ht="17.100000000000001" customHeight="1" x14ac:dyDescent="0.15">
      <c r="A17" s="58" t="s">
        <v>139</v>
      </c>
      <c r="B17" s="58"/>
      <c r="C17" s="58"/>
      <c r="D17" s="59">
        <v>524385631</v>
      </c>
      <c r="E17" s="60"/>
    </row>
    <row r="18" spans="1:5" ht="17.100000000000001" customHeight="1" x14ac:dyDescent="0.15">
      <c r="A18" s="58" t="s">
        <v>135</v>
      </c>
      <c r="B18" s="58"/>
      <c r="C18" s="58"/>
      <c r="D18" s="59">
        <v>6576506</v>
      </c>
      <c r="E18" s="60"/>
    </row>
    <row r="19" spans="1:5" ht="17.100000000000001" customHeight="1" x14ac:dyDescent="0.15">
      <c r="A19" s="58" t="s">
        <v>140</v>
      </c>
      <c r="B19" s="58"/>
      <c r="C19" s="58"/>
      <c r="D19" s="59">
        <v>6473322416</v>
      </c>
      <c r="E19" s="60"/>
    </row>
    <row r="20" spans="1:5" ht="17.100000000000001" customHeight="1" x14ac:dyDescent="0.15">
      <c r="A20" s="58" t="s">
        <v>141</v>
      </c>
      <c r="B20" s="58"/>
      <c r="C20" s="58"/>
      <c r="D20" s="59">
        <v>5091329909</v>
      </c>
      <c r="E20" s="60"/>
    </row>
    <row r="21" spans="1:5" ht="17.100000000000001" customHeight="1" x14ac:dyDescent="0.15">
      <c r="A21" s="58" t="s">
        <v>142</v>
      </c>
      <c r="B21" s="58"/>
      <c r="C21" s="58"/>
      <c r="D21" s="59">
        <v>1112350704</v>
      </c>
      <c r="E21" s="60"/>
    </row>
    <row r="22" spans="1:5" ht="17.100000000000001" customHeight="1" x14ac:dyDescent="0.15">
      <c r="A22" s="58" t="s">
        <v>143</v>
      </c>
      <c r="B22" s="58"/>
      <c r="C22" s="58"/>
      <c r="D22" s="59">
        <v>146258762</v>
      </c>
      <c r="E22" s="60"/>
    </row>
    <row r="23" spans="1:5" ht="17.100000000000001" customHeight="1" x14ac:dyDescent="0.15">
      <c r="A23" s="58" t="s">
        <v>144</v>
      </c>
      <c r="B23" s="58"/>
      <c r="C23" s="58"/>
      <c r="D23" s="59">
        <v>123383041</v>
      </c>
      <c r="E23" s="60"/>
    </row>
    <row r="24" spans="1:5" ht="17.100000000000001" customHeight="1" x14ac:dyDescent="0.15">
      <c r="A24" s="58" t="s">
        <v>145</v>
      </c>
      <c r="B24" s="58"/>
      <c r="C24" s="58"/>
      <c r="D24" s="59" t="s">
        <v>18</v>
      </c>
      <c r="E24" s="60"/>
    </row>
    <row r="25" spans="1:5" ht="17.100000000000001" customHeight="1" x14ac:dyDescent="0.15">
      <c r="A25" s="58" t="s">
        <v>146</v>
      </c>
      <c r="B25" s="58"/>
      <c r="C25" s="58"/>
      <c r="D25" s="59" t="s">
        <v>18</v>
      </c>
      <c r="E25" s="60"/>
    </row>
    <row r="26" spans="1:5" ht="17.100000000000001" customHeight="1" x14ac:dyDescent="0.15">
      <c r="A26" s="58" t="s">
        <v>147</v>
      </c>
      <c r="B26" s="58"/>
      <c r="C26" s="58"/>
      <c r="D26" s="59" t="s">
        <v>18</v>
      </c>
      <c r="E26" s="60"/>
    </row>
    <row r="27" spans="1:5" ht="17.100000000000001" customHeight="1" x14ac:dyDescent="0.15">
      <c r="A27" s="58" t="s">
        <v>148</v>
      </c>
      <c r="B27" s="58"/>
      <c r="C27" s="58"/>
      <c r="D27" s="59">
        <v>234900000</v>
      </c>
      <c r="E27" s="60"/>
    </row>
    <row r="28" spans="1:5" ht="17.100000000000001" customHeight="1" x14ac:dyDescent="0.15">
      <c r="A28" s="61" t="s">
        <v>149</v>
      </c>
      <c r="B28" s="61"/>
      <c r="C28" s="61"/>
      <c r="D28" s="62">
        <v>1311702106</v>
      </c>
      <c r="E28" s="63"/>
    </row>
    <row r="29" spans="1:5" ht="17.100000000000001" customHeight="1" x14ac:dyDescent="0.15">
      <c r="A29" s="58" t="s">
        <v>150</v>
      </c>
      <c r="B29" s="58"/>
      <c r="C29" s="58"/>
      <c r="D29" s="60"/>
      <c r="E29" s="60"/>
    </row>
    <row r="30" spans="1:5" ht="17.100000000000001" customHeight="1" x14ac:dyDescent="0.15">
      <c r="A30" s="58" t="s">
        <v>151</v>
      </c>
      <c r="B30" s="58"/>
      <c r="C30" s="58"/>
      <c r="D30" s="59">
        <v>1877668248</v>
      </c>
      <c r="E30" s="60"/>
    </row>
    <row r="31" spans="1:5" ht="17.100000000000001" customHeight="1" x14ac:dyDescent="0.15">
      <c r="A31" s="58" t="s">
        <v>152</v>
      </c>
      <c r="B31" s="58"/>
      <c r="C31" s="58"/>
      <c r="D31" s="59">
        <v>1600128239</v>
      </c>
      <c r="E31" s="60"/>
    </row>
    <row r="32" spans="1:5" ht="17.100000000000001" customHeight="1" x14ac:dyDescent="0.15">
      <c r="A32" s="58" t="s">
        <v>153</v>
      </c>
      <c r="B32" s="58"/>
      <c r="C32" s="58"/>
      <c r="D32" s="59">
        <v>164196009</v>
      </c>
      <c r="E32" s="60"/>
    </row>
    <row r="33" spans="1:5" ht="17.100000000000001" customHeight="1" x14ac:dyDescent="0.15">
      <c r="A33" s="58" t="s">
        <v>154</v>
      </c>
      <c r="B33" s="58"/>
      <c r="C33" s="58"/>
      <c r="D33" s="59">
        <v>110944000</v>
      </c>
      <c r="E33" s="60"/>
    </row>
    <row r="34" spans="1:5" ht="17.100000000000001" customHeight="1" x14ac:dyDescent="0.15">
      <c r="A34" s="58" t="s">
        <v>155</v>
      </c>
      <c r="B34" s="58"/>
      <c r="C34" s="58"/>
      <c r="D34" s="59">
        <v>2400000</v>
      </c>
      <c r="E34" s="60"/>
    </row>
    <row r="35" spans="1:5" ht="17.100000000000001" customHeight="1" x14ac:dyDescent="0.15">
      <c r="A35" s="58" t="s">
        <v>147</v>
      </c>
      <c r="B35" s="58"/>
      <c r="C35" s="58"/>
      <c r="D35" s="59" t="s">
        <v>18</v>
      </c>
      <c r="E35" s="60"/>
    </row>
    <row r="36" spans="1:5" ht="17.100000000000001" customHeight="1" x14ac:dyDescent="0.15">
      <c r="A36" s="58" t="s">
        <v>156</v>
      </c>
      <c r="B36" s="58"/>
      <c r="C36" s="58"/>
      <c r="D36" s="59">
        <v>284873137</v>
      </c>
      <c r="E36" s="60"/>
    </row>
    <row r="37" spans="1:5" ht="17.100000000000001" customHeight="1" x14ac:dyDescent="0.15">
      <c r="A37" s="58" t="s">
        <v>142</v>
      </c>
      <c r="B37" s="58"/>
      <c r="C37" s="58"/>
      <c r="D37" s="59">
        <v>205074000</v>
      </c>
      <c r="E37" s="60"/>
    </row>
    <row r="38" spans="1:5" ht="17.100000000000001" customHeight="1" x14ac:dyDescent="0.15">
      <c r="A38" s="58" t="s">
        <v>157</v>
      </c>
      <c r="B38" s="58"/>
      <c r="C38" s="58"/>
      <c r="D38" s="59">
        <v>41540774</v>
      </c>
      <c r="E38" s="60"/>
    </row>
    <row r="39" spans="1:5" ht="17.100000000000001" customHeight="1" x14ac:dyDescent="0.15">
      <c r="A39" s="58" t="s">
        <v>158</v>
      </c>
      <c r="B39" s="58"/>
      <c r="C39" s="58"/>
      <c r="D39" s="59">
        <v>12000000</v>
      </c>
      <c r="E39" s="60"/>
    </row>
    <row r="40" spans="1:5" ht="17.100000000000001" customHeight="1" x14ac:dyDescent="0.15">
      <c r="A40" s="58" t="s">
        <v>159</v>
      </c>
      <c r="B40" s="58"/>
      <c r="C40" s="58"/>
      <c r="D40" s="59">
        <v>16258363</v>
      </c>
      <c r="E40" s="60"/>
    </row>
    <row r="41" spans="1:5" ht="17.100000000000001" customHeight="1" x14ac:dyDescent="0.15">
      <c r="A41" s="58" t="s">
        <v>144</v>
      </c>
      <c r="B41" s="58"/>
      <c r="C41" s="58"/>
      <c r="D41" s="59">
        <v>10000000</v>
      </c>
      <c r="E41" s="60"/>
    </row>
    <row r="42" spans="1:5" ht="17.100000000000001" customHeight="1" x14ac:dyDescent="0.15">
      <c r="A42" s="61" t="s">
        <v>160</v>
      </c>
      <c r="B42" s="61"/>
      <c r="C42" s="61"/>
      <c r="D42" s="62">
        <v>-1592795111</v>
      </c>
      <c r="E42" s="63"/>
    </row>
    <row r="43" spans="1:5" ht="17.100000000000001" customHeight="1" x14ac:dyDescent="0.15">
      <c r="A43" s="58" t="s">
        <v>161</v>
      </c>
      <c r="B43" s="58"/>
      <c r="C43" s="58"/>
      <c r="D43" s="60"/>
      <c r="E43" s="60"/>
    </row>
    <row r="44" spans="1:5" ht="17.100000000000001" customHeight="1" x14ac:dyDescent="0.15">
      <c r="A44" s="58" t="s">
        <v>162</v>
      </c>
      <c r="B44" s="58"/>
      <c r="C44" s="58"/>
      <c r="D44" s="59">
        <v>830270455</v>
      </c>
      <c r="E44" s="60"/>
    </row>
    <row r="45" spans="1:5" ht="17.100000000000001" customHeight="1" x14ac:dyDescent="0.15">
      <c r="A45" s="58" t="s">
        <v>163</v>
      </c>
      <c r="B45" s="58"/>
      <c r="C45" s="58"/>
      <c r="D45" s="59">
        <v>826339495</v>
      </c>
      <c r="E45" s="60"/>
    </row>
    <row r="46" spans="1:5" ht="17.100000000000001" customHeight="1" x14ac:dyDescent="0.15">
      <c r="A46" s="58" t="s">
        <v>147</v>
      </c>
      <c r="B46" s="58"/>
      <c r="C46" s="58"/>
      <c r="D46" s="59">
        <v>3930960</v>
      </c>
      <c r="E46" s="60"/>
    </row>
    <row r="47" spans="1:5" ht="17.100000000000001" customHeight="1" x14ac:dyDescent="0.15">
      <c r="A47" s="58" t="s">
        <v>164</v>
      </c>
      <c r="B47" s="58"/>
      <c r="C47" s="58"/>
      <c r="D47" s="59">
        <v>1077491000</v>
      </c>
      <c r="E47" s="60"/>
    </row>
    <row r="48" spans="1:5" ht="17.100000000000001" customHeight="1" x14ac:dyDescent="0.15">
      <c r="A48" s="58" t="s">
        <v>165</v>
      </c>
      <c r="B48" s="58"/>
      <c r="C48" s="58"/>
      <c r="D48" s="59">
        <v>1077491000</v>
      </c>
      <c r="E48" s="60"/>
    </row>
    <row r="49" spans="1:5" ht="17.100000000000001" customHeight="1" x14ac:dyDescent="0.15">
      <c r="A49" s="58" t="s">
        <v>144</v>
      </c>
      <c r="B49" s="58"/>
      <c r="C49" s="58"/>
      <c r="D49" s="59" t="s">
        <v>18</v>
      </c>
      <c r="E49" s="60"/>
    </row>
    <row r="50" spans="1:5" ht="17.100000000000001" customHeight="1" x14ac:dyDescent="0.15">
      <c r="A50" s="61" t="s">
        <v>166</v>
      </c>
      <c r="B50" s="61"/>
      <c r="C50" s="61"/>
      <c r="D50" s="62">
        <v>247220545</v>
      </c>
      <c r="E50" s="63"/>
    </row>
    <row r="51" spans="1:5" ht="17.100000000000001" customHeight="1" x14ac:dyDescent="0.15">
      <c r="A51" s="61" t="s">
        <v>167</v>
      </c>
      <c r="B51" s="61"/>
      <c r="C51" s="61"/>
      <c r="D51" s="62">
        <v>-33872460</v>
      </c>
      <c r="E51" s="63"/>
    </row>
    <row r="52" spans="1:5" ht="17.100000000000001" customHeight="1" x14ac:dyDescent="0.15">
      <c r="A52" s="61" t="s">
        <v>168</v>
      </c>
      <c r="B52" s="61"/>
      <c r="C52" s="61"/>
      <c r="D52" s="62">
        <v>652115566</v>
      </c>
      <c r="E52" s="63"/>
    </row>
    <row r="53" spans="1:5" ht="17.100000000000001" customHeight="1" x14ac:dyDescent="0.15">
      <c r="A53" s="61" t="s">
        <v>169</v>
      </c>
      <c r="B53" s="61"/>
      <c r="C53" s="61"/>
      <c r="D53" s="62">
        <v>618243106</v>
      </c>
      <c r="E53" s="63"/>
    </row>
    <row r="55" spans="1:5" ht="17.100000000000001" customHeight="1" x14ac:dyDescent="0.15">
      <c r="A55" s="61" t="s">
        <v>170</v>
      </c>
      <c r="B55" s="61"/>
      <c r="C55" s="61"/>
      <c r="D55" s="62">
        <v>25859595</v>
      </c>
      <c r="E55" s="63"/>
    </row>
    <row r="56" spans="1:5" ht="17.100000000000001" customHeight="1" x14ac:dyDescent="0.15">
      <c r="A56" s="61" t="s">
        <v>171</v>
      </c>
      <c r="B56" s="61"/>
      <c r="C56" s="61"/>
      <c r="D56" s="62">
        <v>-7471683</v>
      </c>
      <c r="E56" s="63"/>
    </row>
    <row r="57" spans="1:5" ht="17.100000000000001" customHeight="1" x14ac:dyDescent="0.15">
      <c r="A57" s="61" t="s">
        <v>172</v>
      </c>
      <c r="B57" s="61"/>
      <c r="C57" s="61"/>
      <c r="D57" s="62">
        <v>18387912</v>
      </c>
      <c r="E57" s="63"/>
    </row>
    <row r="58" spans="1:5" ht="17.100000000000001" customHeight="1" x14ac:dyDescent="0.15">
      <c r="A58" s="61" t="s">
        <v>173</v>
      </c>
      <c r="B58" s="61"/>
      <c r="C58" s="61"/>
      <c r="D58" s="62">
        <v>636631018</v>
      </c>
      <c r="E58" s="63"/>
    </row>
    <row r="59" spans="1:5" ht="17.100000000000001" customHeight="1" x14ac:dyDescent="0.15">
      <c r="A59" s="2"/>
      <c r="B59" s="2"/>
      <c r="C59" s="2"/>
      <c r="D59" s="2"/>
      <c r="E59" s="2"/>
    </row>
    <row r="60" spans="1:5" x14ac:dyDescent="0.15">
      <c r="A60" s="10"/>
    </row>
    <row r="61" spans="1:5" x14ac:dyDescent="0.15">
      <c r="A61" s="10"/>
    </row>
    <row r="62" spans="1:5" x14ac:dyDescent="0.15">
      <c r="A62" s="10"/>
    </row>
  </sheetData>
  <mergeCells count="107">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 ref="A41:C41"/>
    <mergeCell ref="D41:E41"/>
    <mergeCell ref="A42:C42"/>
    <mergeCell ref="D42:E42"/>
    <mergeCell ref="A43:C43"/>
    <mergeCell ref="D43:E43"/>
    <mergeCell ref="A44:C44"/>
    <mergeCell ref="D44:E44"/>
    <mergeCell ref="A45:C45"/>
    <mergeCell ref="D45:E45"/>
    <mergeCell ref="A46:C46"/>
    <mergeCell ref="D46:E46"/>
    <mergeCell ref="A47:C47"/>
    <mergeCell ref="D47:E47"/>
    <mergeCell ref="A48:C48"/>
    <mergeCell ref="D48:E48"/>
    <mergeCell ref="A55:C55"/>
    <mergeCell ref="D55:E55"/>
    <mergeCell ref="A56:C56"/>
    <mergeCell ref="D56:E56"/>
    <mergeCell ref="A57:C57"/>
    <mergeCell ref="D57:E57"/>
    <mergeCell ref="A58:C58"/>
    <mergeCell ref="D58:E58"/>
    <mergeCell ref="A49:C49"/>
    <mergeCell ref="D49:E49"/>
    <mergeCell ref="A50:C50"/>
    <mergeCell ref="D50:E50"/>
    <mergeCell ref="A51:C51"/>
    <mergeCell ref="D51:E51"/>
    <mergeCell ref="A52:C52"/>
    <mergeCell ref="D52:E52"/>
    <mergeCell ref="A53:C53"/>
    <mergeCell ref="D53:E53"/>
  </mergeCells>
  <phoneticPr fontId="8"/>
  <printOptions horizontalCentered="1"/>
  <pageMargins left="0.3888888888888889" right="0.3888888888888889" top="0.3888888888888889" bottom="0.3888888888888889" header="0.19444444444444445" footer="0.19444444444444445"/>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0CB88-7E08-4408-A004-23CB755B755E}">
  <sheetPr>
    <pageSetUpPr fitToPage="1"/>
  </sheetPr>
  <dimension ref="A1:D172"/>
  <sheetViews>
    <sheetView view="pageBreakPreview" topLeftCell="A7" zoomScale="60" zoomScaleNormal="100" workbookViewId="0"/>
  </sheetViews>
  <sheetFormatPr defaultRowHeight="18.75" x14ac:dyDescent="0.4"/>
  <cols>
    <col min="1" max="12" width="20.625" customWidth="1"/>
  </cols>
  <sheetData>
    <row r="1" spans="1:1" x14ac:dyDescent="0.4">
      <c r="A1" t="s">
        <v>248</v>
      </c>
    </row>
    <row r="2" spans="1:1" x14ac:dyDescent="0.4">
      <c r="A2" t="s">
        <v>249</v>
      </c>
    </row>
    <row r="3" spans="1:1" x14ac:dyDescent="0.4">
      <c r="A3" t="s">
        <v>174</v>
      </c>
    </row>
    <row r="4" spans="1:1" x14ac:dyDescent="0.4">
      <c r="A4" t="s">
        <v>175</v>
      </c>
    </row>
    <row r="6" spans="1:1" x14ac:dyDescent="0.4">
      <c r="A6" t="s">
        <v>250</v>
      </c>
    </row>
    <row r="7" spans="1:1" x14ac:dyDescent="0.4">
      <c r="A7" t="s">
        <v>176</v>
      </c>
    </row>
    <row r="8" spans="1:1" x14ac:dyDescent="0.4">
      <c r="A8" t="s">
        <v>251</v>
      </c>
    </row>
    <row r="9" spans="1:1" x14ac:dyDescent="0.4">
      <c r="A9" t="s">
        <v>177</v>
      </c>
    </row>
    <row r="10" spans="1:1" x14ac:dyDescent="0.4">
      <c r="A10" t="s">
        <v>178</v>
      </c>
    </row>
    <row r="11" spans="1:1" x14ac:dyDescent="0.4">
      <c r="A11" t="s">
        <v>179</v>
      </c>
    </row>
    <row r="12" spans="1:1" x14ac:dyDescent="0.4">
      <c r="A12" t="s">
        <v>252</v>
      </c>
    </row>
    <row r="14" spans="1:1" x14ac:dyDescent="0.4">
      <c r="A14" t="s">
        <v>253</v>
      </c>
    </row>
    <row r="15" spans="1:1" x14ac:dyDescent="0.4">
      <c r="A15" t="s">
        <v>254</v>
      </c>
    </row>
    <row r="16" spans="1:1" x14ac:dyDescent="0.4">
      <c r="A16" t="s">
        <v>180</v>
      </c>
    </row>
    <row r="17" spans="1:1" x14ac:dyDescent="0.4">
      <c r="A17" t="s">
        <v>181</v>
      </c>
    </row>
    <row r="18" spans="1:1" x14ac:dyDescent="0.4">
      <c r="A18" t="s">
        <v>180</v>
      </c>
    </row>
    <row r="20" spans="1:1" x14ac:dyDescent="0.4">
      <c r="A20" t="s">
        <v>255</v>
      </c>
    </row>
    <row r="21" spans="1:1" x14ac:dyDescent="0.4">
      <c r="A21" t="s">
        <v>182</v>
      </c>
    </row>
    <row r="22" spans="1:1" x14ac:dyDescent="0.4">
      <c r="A22" t="s">
        <v>256</v>
      </c>
    </row>
    <row r="23" spans="1:1" x14ac:dyDescent="0.4">
      <c r="A23" t="s">
        <v>183</v>
      </c>
    </row>
    <row r="24" spans="1:1" x14ac:dyDescent="0.4">
      <c r="A24" t="s">
        <v>257</v>
      </c>
    </row>
    <row r="25" spans="1:1" x14ac:dyDescent="0.4">
      <c r="A25" t="s">
        <v>184</v>
      </c>
    </row>
    <row r="26" spans="1:1" x14ac:dyDescent="0.4">
      <c r="A26" t="s">
        <v>185</v>
      </c>
    </row>
    <row r="27" spans="1:1" x14ac:dyDescent="0.4">
      <c r="A27" t="s">
        <v>186</v>
      </c>
    </row>
    <row r="28" spans="1:1" x14ac:dyDescent="0.4">
      <c r="A28" t="s">
        <v>187</v>
      </c>
    </row>
    <row r="30" spans="1:1" x14ac:dyDescent="0.4">
      <c r="A30" t="s">
        <v>258</v>
      </c>
    </row>
    <row r="31" spans="1:1" x14ac:dyDescent="0.4">
      <c r="A31" t="s">
        <v>188</v>
      </c>
    </row>
    <row r="33" spans="1:1" x14ac:dyDescent="0.4">
      <c r="A33" t="s">
        <v>259</v>
      </c>
    </row>
    <row r="34" spans="1:1" x14ac:dyDescent="0.4">
      <c r="A34" t="s">
        <v>260</v>
      </c>
    </row>
    <row r="35" spans="1:1" x14ac:dyDescent="0.4">
      <c r="A35" t="s">
        <v>189</v>
      </c>
    </row>
    <row r="37" spans="1:1" x14ac:dyDescent="0.4">
      <c r="A37" t="s">
        <v>261</v>
      </c>
    </row>
    <row r="38" spans="1:1" x14ac:dyDescent="0.4">
      <c r="A38" t="s">
        <v>190</v>
      </c>
    </row>
    <row r="39" spans="1:1" x14ac:dyDescent="0.4">
      <c r="A39" t="s">
        <v>191</v>
      </c>
    </row>
    <row r="41" spans="1:1" x14ac:dyDescent="0.4">
      <c r="A41" t="s">
        <v>262</v>
      </c>
    </row>
    <row r="42" spans="1:1" x14ac:dyDescent="0.4">
      <c r="A42" t="s">
        <v>263</v>
      </c>
    </row>
    <row r="43" spans="1:1" x14ac:dyDescent="0.4">
      <c r="A43" t="s">
        <v>192</v>
      </c>
    </row>
    <row r="45" spans="1:1" x14ac:dyDescent="0.4">
      <c r="A45" t="s">
        <v>264</v>
      </c>
    </row>
    <row r="46" spans="1:1" x14ac:dyDescent="0.4">
      <c r="A46" t="s">
        <v>192</v>
      </c>
    </row>
    <row r="48" spans="1:1" x14ac:dyDescent="0.4">
      <c r="A48" t="s">
        <v>265</v>
      </c>
    </row>
    <row r="49" spans="1:3" x14ac:dyDescent="0.4">
      <c r="A49" t="s">
        <v>193</v>
      </c>
    </row>
    <row r="50" spans="1:3" x14ac:dyDescent="0.4">
      <c r="A50" t="s">
        <v>194</v>
      </c>
    </row>
    <row r="51" spans="1:3" x14ac:dyDescent="0.4">
      <c r="A51" t="s">
        <v>172</v>
      </c>
      <c r="B51" s="15">
        <v>18388</v>
      </c>
      <c r="C51" t="s">
        <v>195</v>
      </c>
    </row>
    <row r="55" spans="1:3" x14ac:dyDescent="0.4">
      <c r="A55" t="s">
        <v>266</v>
      </c>
    </row>
    <row r="56" spans="1:3" x14ac:dyDescent="0.4">
      <c r="A56" t="s">
        <v>267</v>
      </c>
    </row>
    <row r="57" spans="1:3" x14ac:dyDescent="0.4">
      <c r="A57" t="s">
        <v>196</v>
      </c>
    </row>
    <row r="58" spans="1:3" x14ac:dyDescent="0.4">
      <c r="A58" t="s">
        <v>197</v>
      </c>
    </row>
    <row r="59" spans="1:3" x14ac:dyDescent="0.4">
      <c r="A59" t="s">
        <v>268</v>
      </c>
    </row>
    <row r="60" spans="1:3" x14ac:dyDescent="0.4">
      <c r="A60" t="s">
        <v>196</v>
      </c>
    </row>
    <row r="62" spans="1:3" x14ac:dyDescent="0.4">
      <c r="A62" t="s">
        <v>269</v>
      </c>
    </row>
    <row r="63" spans="1:3" x14ac:dyDescent="0.4">
      <c r="A63" t="s">
        <v>196</v>
      </c>
    </row>
    <row r="65" spans="1:1" x14ac:dyDescent="0.4">
      <c r="A65" t="s">
        <v>270</v>
      </c>
    </row>
    <row r="66" spans="1:1" x14ac:dyDescent="0.4">
      <c r="A66" t="s">
        <v>196</v>
      </c>
    </row>
    <row r="68" spans="1:1" x14ac:dyDescent="0.4">
      <c r="A68" t="s">
        <v>271</v>
      </c>
    </row>
    <row r="69" spans="1:1" x14ac:dyDescent="0.4">
      <c r="A69" t="s">
        <v>198</v>
      </c>
    </row>
    <row r="70" spans="1:1" x14ac:dyDescent="0.4">
      <c r="A70" t="s">
        <v>196</v>
      </c>
    </row>
    <row r="72" spans="1:1" x14ac:dyDescent="0.4">
      <c r="A72" t="s">
        <v>272</v>
      </c>
    </row>
    <row r="73" spans="1:1" x14ac:dyDescent="0.4">
      <c r="A73" t="s">
        <v>273</v>
      </c>
    </row>
    <row r="74" spans="1:1" x14ac:dyDescent="0.4">
      <c r="A74" t="s">
        <v>199</v>
      </c>
    </row>
    <row r="76" spans="1:1" x14ac:dyDescent="0.4">
      <c r="A76" t="s">
        <v>274</v>
      </c>
    </row>
    <row r="77" spans="1:1" x14ac:dyDescent="0.4">
      <c r="A77" t="s">
        <v>275</v>
      </c>
    </row>
    <row r="79" spans="1:1" x14ac:dyDescent="0.4">
      <c r="A79" t="s">
        <v>276</v>
      </c>
    </row>
    <row r="80" spans="1:1" x14ac:dyDescent="0.4">
      <c r="A80" t="s">
        <v>200</v>
      </c>
    </row>
    <row r="82" spans="1:4" x14ac:dyDescent="0.4">
      <c r="A82" t="s">
        <v>277</v>
      </c>
    </row>
    <row r="84" spans="1:4" x14ac:dyDescent="0.4">
      <c r="A84" t="s">
        <v>201</v>
      </c>
      <c r="B84" t="s">
        <v>202</v>
      </c>
      <c r="C84" t="s">
        <v>203</v>
      </c>
      <c r="D84" t="s">
        <v>204</v>
      </c>
    </row>
    <row r="85" spans="1:4" x14ac:dyDescent="0.4">
      <c r="A85" t="s">
        <v>205</v>
      </c>
      <c r="B85" t="s">
        <v>205</v>
      </c>
      <c r="C85" s="16">
        <v>8.4000000000000005E-2</v>
      </c>
      <c r="D85" s="16">
        <v>0.185</v>
      </c>
    </row>
    <row r="87" spans="1:4" x14ac:dyDescent="0.4">
      <c r="A87" t="s">
        <v>278</v>
      </c>
    </row>
    <row r="88" spans="1:4" x14ac:dyDescent="0.4">
      <c r="A88" t="s">
        <v>279</v>
      </c>
      <c r="B88" t="s">
        <v>195</v>
      </c>
    </row>
    <row r="92" spans="1:4" x14ac:dyDescent="0.4">
      <c r="A92" t="s">
        <v>280</v>
      </c>
    </row>
    <row r="93" spans="1:4" x14ac:dyDescent="0.4">
      <c r="A93" t="s">
        <v>206</v>
      </c>
    </row>
    <row r="94" spans="1:4" x14ac:dyDescent="0.4">
      <c r="A94" t="s">
        <v>207</v>
      </c>
      <c r="B94" t="s">
        <v>18</v>
      </c>
      <c r="C94" t="s">
        <v>195</v>
      </c>
    </row>
    <row r="95" spans="1:4" x14ac:dyDescent="0.4">
      <c r="A95" t="s">
        <v>208</v>
      </c>
    </row>
    <row r="96" spans="1:4" x14ac:dyDescent="0.4">
      <c r="A96" t="s">
        <v>207</v>
      </c>
      <c r="B96" s="15">
        <v>68619</v>
      </c>
      <c r="C96" t="s">
        <v>195</v>
      </c>
    </row>
    <row r="97" spans="1:3" x14ac:dyDescent="0.4">
      <c r="A97" t="s">
        <v>209</v>
      </c>
    </row>
    <row r="98" spans="1:3" x14ac:dyDescent="0.4">
      <c r="A98" t="s">
        <v>207</v>
      </c>
      <c r="B98" t="s">
        <v>18</v>
      </c>
      <c r="C98" t="s">
        <v>195</v>
      </c>
    </row>
    <row r="100" spans="1:3" x14ac:dyDescent="0.4">
      <c r="A100" t="s">
        <v>281</v>
      </c>
    </row>
    <row r="102" spans="1:3" x14ac:dyDescent="0.4">
      <c r="A102" t="s">
        <v>282</v>
      </c>
    </row>
    <row r="103" spans="1:3" x14ac:dyDescent="0.4">
      <c r="A103" t="s">
        <v>196</v>
      </c>
    </row>
    <row r="105" spans="1:3" x14ac:dyDescent="0.4">
      <c r="A105" t="s">
        <v>283</v>
      </c>
    </row>
    <row r="106" spans="1:3" x14ac:dyDescent="0.4">
      <c r="A106" t="s">
        <v>210</v>
      </c>
    </row>
    <row r="108" spans="1:3" x14ac:dyDescent="0.4">
      <c r="A108" t="s">
        <v>284</v>
      </c>
    </row>
    <row r="109" spans="1:3" x14ac:dyDescent="0.4">
      <c r="A109" t="s">
        <v>196</v>
      </c>
    </row>
    <row r="111" spans="1:3" x14ac:dyDescent="0.4">
      <c r="A111" t="s">
        <v>285</v>
      </c>
    </row>
    <row r="112" spans="1:3" x14ac:dyDescent="0.4">
      <c r="A112" t="s">
        <v>211</v>
      </c>
    </row>
    <row r="113" spans="1:4" x14ac:dyDescent="0.4">
      <c r="A113" t="s">
        <v>212</v>
      </c>
    </row>
    <row r="114" spans="1:4" x14ac:dyDescent="0.4">
      <c r="A114" t="s">
        <v>286</v>
      </c>
    </row>
    <row r="116" spans="1:4" x14ac:dyDescent="0.4">
      <c r="A116" t="s">
        <v>287</v>
      </c>
    </row>
    <row r="117" spans="1:4" x14ac:dyDescent="0.4">
      <c r="A117" s="15">
        <v>6263687</v>
      </c>
      <c r="B117" t="s">
        <v>195</v>
      </c>
    </row>
    <row r="118" spans="1:4" x14ac:dyDescent="0.4">
      <c r="A118" t="s">
        <v>288</v>
      </c>
    </row>
    <row r="120" spans="1:4" x14ac:dyDescent="0.4">
      <c r="A120" t="s">
        <v>289</v>
      </c>
      <c r="B120" t="s">
        <v>213</v>
      </c>
      <c r="C120" s="15">
        <v>8083473</v>
      </c>
      <c r="D120" t="s">
        <v>195</v>
      </c>
    </row>
    <row r="121" spans="1:4" x14ac:dyDescent="0.4">
      <c r="A121" t="s">
        <v>290</v>
      </c>
      <c r="B121" t="s">
        <v>214</v>
      </c>
      <c r="C121" s="15">
        <v>285529</v>
      </c>
      <c r="D121" t="s">
        <v>195</v>
      </c>
    </row>
    <row r="122" spans="1:4" x14ac:dyDescent="0.4">
      <c r="A122" t="s">
        <v>291</v>
      </c>
      <c r="B122" t="s">
        <v>215</v>
      </c>
      <c r="C122" t="s">
        <v>205</v>
      </c>
      <c r="D122" t="s">
        <v>195</v>
      </c>
    </row>
    <row r="123" spans="1:4" x14ac:dyDescent="0.4">
      <c r="A123" t="s">
        <v>292</v>
      </c>
      <c r="B123" t="s">
        <v>216</v>
      </c>
      <c r="C123" s="15">
        <v>302717</v>
      </c>
      <c r="D123" t="s">
        <v>195</v>
      </c>
    </row>
    <row r="124" spans="1:4" x14ac:dyDescent="0.4">
      <c r="A124" t="s">
        <v>293</v>
      </c>
      <c r="B124" t="s">
        <v>217</v>
      </c>
      <c r="C124" s="15">
        <v>1303565</v>
      </c>
      <c r="D124" t="s">
        <v>195</v>
      </c>
    </row>
    <row r="125" spans="1:4" x14ac:dyDescent="0.4">
      <c r="A125" t="s">
        <v>294</v>
      </c>
      <c r="B125" t="s">
        <v>218</v>
      </c>
      <c r="C125" t="s">
        <v>205</v>
      </c>
      <c r="D125" t="s">
        <v>195</v>
      </c>
    </row>
    <row r="126" spans="1:4" x14ac:dyDescent="0.4">
      <c r="A126" t="s">
        <v>295</v>
      </c>
      <c r="B126" t="s">
        <v>219</v>
      </c>
      <c r="C126" t="s">
        <v>205</v>
      </c>
      <c r="D126" t="s">
        <v>195</v>
      </c>
    </row>
    <row r="127" spans="1:4" x14ac:dyDescent="0.4">
      <c r="A127" t="s">
        <v>296</v>
      </c>
      <c r="B127" t="s">
        <v>220</v>
      </c>
      <c r="C127" t="s">
        <v>205</v>
      </c>
      <c r="D127" t="s">
        <v>195</v>
      </c>
    </row>
    <row r="128" spans="1:4" x14ac:dyDescent="0.4">
      <c r="A128" t="s">
        <v>297</v>
      </c>
      <c r="B128" t="s">
        <v>221</v>
      </c>
      <c r="C128" s="15">
        <v>3050680</v>
      </c>
      <c r="D128" t="s">
        <v>195</v>
      </c>
    </row>
    <row r="129" spans="1:4" x14ac:dyDescent="0.4">
      <c r="A129" t="s">
        <v>298</v>
      </c>
      <c r="B129" t="s">
        <v>222</v>
      </c>
      <c r="C129" s="15">
        <v>27693</v>
      </c>
      <c r="D129" t="s">
        <v>195</v>
      </c>
    </row>
    <row r="130" spans="1:4" x14ac:dyDescent="0.4">
      <c r="A130" t="s">
        <v>299</v>
      </c>
      <c r="B130" t="s">
        <v>223</v>
      </c>
      <c r="C130" s="15">
        <v>6883984</v>
      </c>
      <c r="D130" t="s">
        <v>195</v>
      </c>
    </row>
    <row r="132" spans="1:4" x14ac:dyDescent="0.4">
      <c r="A132" t="s">
        <v>300</v>
      </c>
    </row>
    <row r="133" spans="1:4" x14ac:dyDescent="0.4">
      <c r="A133" t="s">
        <v>224</v>
      </c>
    </row>
    <row r="134" spans="1:4" x14ac:dyDescent="0.4">
      <c r="A134" t="s">
        <v>225</v>
      </c>
    </row>
    <row r="138" spans="1:4" x14ac:dyDescent="0.4">
      <c r="A138" t="s">
        <v>301</v>
      </c>
    </row>
    <row r="139" spans="1:4" x14ac:dyDescent="0.4">
      <c r="A139" t="s">
        <v>149</v>
      </c>
      <c r="B139" s="15">
        <v>1311702</v>
      </c>
      <c r="C139" t="s">
        <v>195</v>
      </c>
    </row>
    <row r="140" spans="1:4" x14ac:dyDescent="0.4">
      <c r="A140" t="s">
        <v>226</v>
      </c>
      <c r="B140" s="15">
        <v>22774</v>
      </c>
      <c r="C140" t="s">
        <v>195</v>
      </c>
    </row>
    <row r="141" spans="1:4" x14ac:dyDescent="0.4">
      <c r="A141" t="s">
        <v>160</v>
      </c>
      <c r="B141" s="15">
        <v>-1592795</v>
      </c>
      <c r="C141" t="s">
        <v>195</v>
      </c>
    </row>
    <row r="142" spans="1:4" x14ac:dyDescent="0.4">
      <c r="A142" t="s">
        <v>227</v>
      </c>
      <c r="B142" s="15">
        <v>164196</v>
      </c>
      <c r="C142" t="s">
        <v>195</v>
      </c>
    </row>
    <row r="143" spans="1:4" x14ac:dyDescent="0.4">
      <c r="A143" t="s">
        <v>228</v>
      </c>
      <c r="B143" s="15">
        <v>-41541</v>
      </c>
      <c r="C143" t="s">
        <v>195</v>
      </c>
    </row>
    <row r="144" spans="1:4" x14ac:dyDescent="0.4">
      <c r="A144" t="s">
        <v>229</v>
      </c>
      <c r="B144" s="15">
        <v>-135664</v>
      </c>
      <c r="C144" t="s">
        <v>195</v>
      </c>
    </row>
    <row r="146" spans="1:4" x14ac:dyDescent="0.4">
      <c r="A146" t="s">
        <v>302</v>
      </c>
    </row>
    <row r="147" spans="1:4" x14ac:dyDescent="0.4">
      <c r="A147" t="s">
        <v>303</v>
      </c>
    </row>
    <row r="148" spans="1:4" x14ac:dyDescent="0.4">
      <c r="A148" t="s">
        <v>230</v>
      </c>
    </row>
    <row r="150" spans="1:4" x14ac:dyDescent="0.4">
      <c r="A150" t="s">
        <v>304</v>
      </c>
    </row>
    <row r="151" spans="1:4" x14ac:dyDescent="0.4">
      <c r="A151" t="s">
        <v>231</v>
      </c>
      <c r="C151" s="15">
        <v>1311702</v>
      </c>
      <c r="D151" t="s">
        <v>195</v>
      </c>
    </row>
    <row r="152" spans="1:4" x14ac:dyDescent="0.4">
      <c r="B152" t="s">
        <v>232</v>
      </c>
      <c r="C152" s="15">
        <v>-630681</v>
      </c>
      <c r="D152" t="s">
        <v>195</v>
      </c>
    </row>
    <row r="153" spans="1:4" x14ac:dyDescent="0.4">
      <c r="B153" t="s">
        <v>233</v>
      </c>
      <c r="C153">
        <v>-118</v>
      </c>
      <c r="D153" t="s">
        <v>195</v>
      </c>
    </row>
    <row r="154" spans="1:4" x14ac:dyDescent="0.4">
      <c r="B154" t="s">
        <v>234</v>
      </c>
      <c r="C154" s="15">
        <v>-234416</v>
      </c>
      <c r="D154" t="s">
        <v>195</v>
      </c>
    </row>
    <row r="155" spans="1:4" x14ac:dyDescent="0.4">
      <c r="B155" t="s">
        <v>235</v>
      </c>
      <c r="C155" s="15">
        <v>1953</v>
      </c>
      <c r="D155" t="s">
        <v>195</v>
      </c>
    </row>
    <row r="156" spans="1:4" x14ac:dyDescent="0.4">
      <c r="B156" t="s">
        <v>236</v>
      </c>
      <c r="C156" t="s">
        <v>18</v>
      </c>
      <c r="D156" t="s">
        <v>195</v>
      </c>
    </row>
    <row r="157" spans="1:4" x14ac:dyDescent="0.4">
      <c r="B157" t="s">
        <v>237</v>
      </c>
      <c r="C157" s="15">
        <v>-86474</v>
      </c>
      <c r="D157" t="s">
        <v>195</v>
      </c>
    </row>
    <row r="158" spans="1:4" x14ac:dyDescent="0.4">
      <c r="B158" t="s">
        <v>238</v>
      </c>
      <c r="C158" s="15">
        <v>3681</v>
      </c>
      <c r="D158" t="s">
        <v>195</v>
      </c>
    </row>
    <row r="159" spans="1:4" x14ac:dyDescent="0.4">
      <c r="B159" t="s">
        <v>239</v>
      </c>
      <c r="C159" s="15">
        <v>-2258</v>
      </c>
      <c r="D159" t="s">
        <v>195</v>
      </c>
    </row>
    <row r="160" spans="1:4" x14ac:dyDescent="0.4">
      <c r="B160" t="s">
        <v>240</v>
      </c>
      <c r="C160" s="15">
        <v>16258</v>
      </c>
      <c r="D160" t="s">
        <v>195</v>
      </c>
    </row>
    <row r="161" spans="1:4" x14ac:dyDescent="0.4">
      <c r="B161" t="s">
        <v>241</v>
      </c>
      <c r="C161" s="15">
        <v>202230</v>
      </c>
      <c r="D161" t="s">
        <v>195</v>
      </c>
    </row>
    <row r="162" spans="1:4" x14ac:dyDescent="0.4">
      <c r="A162" t="s">
        <v>242</v>
      </c>
      <c r="C162" s="15">
        <v>754825</v>
      </c>
      <c r="D162" t="s">
        <v>195</v>
      </c>
    </row>
    <row r="163" spans="1:4" x14ac:dyDescent="0.4">
      <c r="A163" t="s">
        <v>305</v>
      </c>
    </row>
    <row r="164" spans="1:4" x14ac:dyDescent="0.4">
      <c r="A164" t="s">
        <v>243</v>
      </c>
    </row>
    <row r="165" spans="1:4" x14ac:dyDescent="0.4">
      <c r="A165" t="s">
        <v>306</v>
      </c>
    </row>
    <row r="167" spans="1:4" x14ac:dyDescent="0.4">
      <c r="A167" t="s">
        <v>307</v>
      </c>
    </row>
    <row r="168" spans="1:4" x14ac:dyDescent="0.4">
      <c r="A168" t="s">
        <v>232</v>
      </c>
      <c r="B168" s="15">
        <v>630681</v>
      </c>
      <c r="C168" t="s">
        <v>195</v>
      </c>
    </row>
    <row r="169" spans="1:4" x14ac:dyDescent="0.4">
      <c r="A169" t="s">
        <v>244</v>
      </c>
      <c r="B169" s="15">
        <v>74518</v>
      </c>
      <c r="C169" t="s">
        <v>195</v>
      </c>
    </row>
    <row r="170" spans="1:4" x14ac:dyDescent="0.4">
      <c r="A170" t="s">
        <v>245</v>
      </c>
      <c r="B170" s="15">
        <v>234416</v>
      </c>
      <c r="C170" t="s">
        <v>195</v>
      </c>
    </row>
    <row r="171" spans="1:4" x14ac:dyDescent="0.4">
      <c r="A171" t="s">
        <v>246</v>
      </c>
      <c r="B171" s="15">
        <v>2721</v>
      </c>
      <c r="C171" t="s">
        <v>195</v>
      </c>
    </row>
    <row r="172" spans="1:4" x14ac:dyDescent="0.4">
      <c r="A172" t="s">
        <v>247</v>
      </c>
      <c r="B172" t="s">
        <v>18</v>
      </c>
      <c r="C172" t="s">
        <v>195</v>
      </c>
    </row>
  </sheetData>
  <phoneticPr fontId="8"/>
  <pageMargins left="0.59055118110236227" right="0" top="0.59055118110236227" bottom="0" header="0.31496062992125984" footer="0.31496062992125984"/>
  <pageSetup paperSize="9" scale="3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3F39E-7BE6-423C-A1BC-964BF3A6F825}">
  <sheetPr>
    <pageSetUpPr fitToPage="1"/>
  </sheetPr>
  <dimension ref="A1:H23"/>
  <sheetViews>
    <sheetView workbookViewId="0">
      <selection sqref="A1:H1"/>
    </sheetView>
  </sheetViews>
  <sheetFormatPr defaultColWidth="8.875" defaultRowHeight="11.25" x14ac:dyDescent="0.15"/>
  <cols>
    <col min="1" max="1" width="30.875" style="17" customWidth="1"/>
    <col min="2" max="8" width="15.875" style="17" customWidth="1"/>
    <col min="9" max="16384" width="8.875" style="17"/>
  </cols>
  <sheetData>
    <row r="1" spans="1:8" ht="21" x14ac:dyDescent="0.15">
      <c r="A1" s="68" t="s">
        <v>308</v>
      </c>
      <c r="B1" s="68"/>
      <c r="C1" s="68"/>
      <c r="D1" s="68"/>
      <c r="E1" s="68"/>
      <c r="F1" s="68"/>
      <c r="G1" s="68"/>
      <c r="H1" s="68"/>
    </row>
    <row r="2" spans="1:8" ht="13.5" x14ac:dyDescent="0.15">
      <c r="A2" s="18" t="str">
        <f>"自治体名："&amp;自治体名</f>
        <v>自治体名：小鹿野町</v>
      </c>
      <c r="B2" s="18"/>
      <c r="C2" s="18"/>
      <c r="D2" s="18"/>
      <c r="E2" s="18"/>
      <c r="F2" s="18"/>
      <c r="G2" s="18"/>
      <c r="H2" s="19" t="str">
        <f>"年度："&amp;年度</f>
        <v>年度：令和4年度</v>
      </c>
    </row>
    <row r="3" spans="1:8" ht="13.5" x14ac:dyDescent="0.15">
      <c r="A3" s="18" t="s">
        <v>3</v>
      </c>
      <c r="B3" s="18"/>
      <c r="C3" s="18"/>
      <c r="D3" s="18"/>
      <c r="E3" s="18"/>
      <c r="F3" s="18"/>
      <c r="G3" s="18"/>
      <c r="H3" s="18"/>
    </row>
    <row r="4" spans="1:8" ht="13.5" x14ac:dyDescent="0.15">
      <c r="A4" s="18"/>
      <c r="B4" s="18"/>
      <c r="C4" s="18"/>
      <c r="D4" s="18"/>
      <c r="E4" s="18"/>
      <c r="F4" s="18"/>
      <c r="G4" s="18"/>
      <c r="H4" s="19" t="str">
        <f>単位</f>
        <v>（単位：円）</v>
      </c>
    </row>
    <row r="5" spans="1:8" ht="33.75" x14ac:dyDescent="0.15">
      <c r="A5" s="20" t="s">
        <v>309</v>
      </c>
      <c r="B5" s="21" t="s">
        <v>310</v>
      </c>
      <c r="C5" s="21" t="s">
        <v>311</v>
      </c>
      <c r="D5" s="21" t="s">
        <v>312</v>
      </c>
      <c r="E5" s="21" t="s">
        <v>313</v>
      </c>
      <c r="F5" s="21" t="s">
        <v>314</v>
      </c>
      <c r="G5" s="21" t="s">
        <v>315</v>
      </c>
      <c r="H5" s="21" t="s">
        <v>316</v>
      </c>
    </row>
    <row r="6" spans="1:8" x14ac:dyDescent="0.15">
      <c r="A6" s="22" t="s">
        <v>317</v>
      </c>
      <c r="B6" s="23">
        <v>18827408046</v>
      </c>
      <c r="C6" s="23">
        <v>1456826363</v>
      </c>
      <c r="D6" s="23">
        <v>556708982</v>
      </c>
      <c r="E6" s="23">
        <v>19727525427</v>
      </c>
      <c r="F6" s="23">
        <v>9012237230</v>
      </c>
      <c r="G6" s="23">
        <v>307544343</v>
      </c>
      <c r="H6" s="23">
        <v>10715288197</v>
      </c>
    </row>
    <row r="7" spans="1:8" x14ac:dyDescent="0.15">
      <c r="A7" s="22" t="s">
        <v>318</v>
      </c>
      <c r="B7" s="23">
        <v>4276655258</v>
      </c>
      <c r="C7" s="23" t="s">
        <v>18</v>
      </c>
      <c r="D7" s="23" t="s">
        <v>18</v>
      </c>
      <c r="E7" s="23">
        <v>4276655258</v>
      </c>
      <c r="F7" s="23" t="s">
        <v>18</v>
      </c>
      <c r="G7" s="23" t="s">
        <v>18</v>
      </c>
      <c r="H7" s="23">
        <v>4276655258</v>
      </c>
    </row>
    <row r="8" spans="1:8" x14ac:dyDescent="0.15">
      <c r="A8" s="22" t="s">
        <v>319</v>
      </c>
      <c r="B8" s="23">
        <v>432731900</v>
      </c>
      <c r="C8" s="23" t="s">
        <v>18</v>
      </c>
      <c r="D8" s="23" t="s">
        <v>18</v>
      </c>
      <c r="E8" s="23">
        <v>432731900</v>
      </c>
      <c r="F8" s="23" t="s">
        <v>18</v>
      </c>
      <c r="G8" s="23" t="s">
        <v>18</v>
      </c>
      <c r="H8" s="23">
        <v>432731900</v>
      </c>
    </row>
    <row r="9" spans="1:8" x14ac:dyDescent="0.15">
      <c r="A9" s="22" t="s">
        <v>320</v>
      </c>
      <c r="B9" s="23">
        <v>11981702236</v>
      </c>
      <c r="C9" s="23">
        <v>1406499363</v>
      </c>
      <c r="D9" s="23">
        <v>20338382</v>
      </c>
      <c r="E9" s="23">
        <v>13367863217</v>
      </c>
      <c r="F9" s="23">
        <v>8055450392</v>
      </c>
      <c r="G9" s="23">
        <v>232806609</v>
      </c>
      <c r="H9" s="23">
        <v>5312412825</v>
      </c>
    </row>
    <row r="10" spans="1:8" x14ac:dyDescent="0.15">
      <c r="A10" s="22" t="s">
        <v>321</v>
      </c>
      <c r="B10" s="23">
        <v>1598673652</v>
      </c>
      <c r="C10" s="23">
        <v>26120500</v>
      </c>
      <c r="D10" s="23" t="s">
        <v>18</v>
      </c>
      <c r="E10" s="23">
        <v>1624794152</v>
      </c>
      <c r="F10" s="23">
        <v>956786838</v>
      </c>
      <c r="G10" s="23">
        <v>74737734</v>
      </c>
      <c r="H10" s="23">
        <v>668007314</v>
      </c>
    </row>
    <row r="11" spans="1:8" x14ac:dyDescent="0.15">
      <c r="A11" s="22" t="s">
        <v>322</v>
      </c>
      <c r="B11" s="23" t="s">
        <v>18</v>
      </c>
      <c r="C11" s="23" t="s">
        <v>18</v>
      </c>
      <c r="D11" s="23" t="s">
        <v>18</v>
      </c>
      <c r="E11" s="23" t="s">
        <v>18</v>
      </c>
      <c r="F11" s="23" t="s">
        <v>18</v>
      </c>
      <c r="G11" s="23" t="s">
        <v>18</v>
      </c>
      <c r="H11" s="23" t="s">
        <v>18</v>
      </c>
    </row>
    <row r="12" spans="1:8" x14ac:dyDescent="0.15">
      <c r="A12" s="22" t="s">
        <v>323</v>
      </c>
      <c r="B12" s="23" t="s">
        <v>18</v>
      </c>
      <c r="C12" s="23" t="s">
        <v>18</v>
      </c>
      <c r="D12" s="23" t="s">
        <v>18</v>
      </c>
      <c r="E12" s="23" t="s">
        <v>18</v>
      </c>
      <c r="F12" s="23" t="s">
        <v>18</v>
      </c>
      <c r="G12" s="23" t="s">
        <v>18</v>
      </c>
      <c r="H12" s="23" t="s">
        <v>18</v>
      </c>
    </row>
    <row r="13" spans="1:8" x14ac:dyDescent="0.15">
      <c r="A13" s="22" t="s">
        <v>324</v>
      </c>
      <c r="B13" s="23" t="s">
        <v>18</v>
      </c>
      <c r="C13" s="23" t="s">
        <v>18</v>
      </c>
      <c r="D13" s="23" t="s">
        <v>18</v>
      </c>
      <c r="E13" s="23" t="s">
        <v>18</v>
      </c>
      <c r="F13" s="23" t="s">
        <v>18</v>
      </c>
      <c r="G13" s="23" t="s">
        <v>18</v>
      </c>
      <c r="H13" s="23" t="s">
        <v>18</v>
      </c>
    </row>
    <row r="14" spans="1:8" x14ac:dyDescent="0.15">
      <c r="A14" s="22" t="s">
        <v>325</v>
      </c>
      <c r="B14" s="23" t="s">
        <v>18</v>
      </c>
      <c r="C14" s="23" t="s">
        <v>18</v>
      </c>
      <c r="D14" s="23" t="s">
        <v>18</v>
      </c>
      <c r="E14" s="23" t="s">
        <v>18</v>
      </c>
      <c r="F14" s="23" t="s">
        <v>18</v>
      </c>
      <c r="G14" s="23" t="s">
        <v>18</v>
      </c>
      <c r="H14" s="23" t="s">
        <v>18</v>
      </c>
    </row>
    <row r="15" spans="1:8" x14ac:dyDescent="0.15">
      <c r="A15" s="22" t="s">
        <v>326</v>
      </c>
      <c r="B15" s="23">
        <v>537645000</v>
      </c>
      <c r="C15" s="23">
        <v>24206500</v>
      </c>
      <c r="D15" s="23">
        <v>536370600</v>
      </c>
      <c r="E15" s="23">
        <v>25480900</v>
      </c>
      <c r="F15" s="23" t="s">
        <v>18</v>
      </c>
      <c r="G15" s="23" t="s">
        <v>18</v>
      </c>
      <c r="H15" s="23">
        <v>25480900</v>
      </c>
    </row>
    <row r="16" spans="1:8" x14ac:dyDescent="0.15">
      <c r="A16" s="22" t="s">
        <v>327</v>
      </c>
      <c r="B16" s="23">
        <v>17165714286</v>
      </c>
      <c r="C16" s="23">
        <v>679672481</v>
      </c>
      <c r="D16" s="23" t="s">
        <v>18</v>
      </c>
      <c r="E16" s="23">
        <v>17845386767</v>
      </c>
      <c r="F16" s="23">
        <v>10766164589</v>
      </c>
      <c r="G16" s="23">
        <v>288312674</v>
      </c>
      <c r="H16" s="23">
        <v>7079222178</v>
      </c>
    </row>
    <row r="17" spans="1:8" x14ac:dyDescent="0.15">
      <c r="A17" s="22" t="s">
        <v>318</v>
      </c>
      <c r="B17" s="23">
        <v>404889784</v>
      </c>
      <c r="C17" s="23">
        <v>2330281</v>
      </c>
      <c r="D17" s="23" t="s">
        <v>18</v>
      </c>
      <c r="E17" s="23">
        <v>407220065</v>
      </c>
      <c r="F17" s="23" t="s">
        <v>18</v>
      </c>
      <c r="G17" s="23" t="s">
        <v>18</v>
      </c>
      <c r="H17" s="23">
        <v>407220065</v>
      </c>
    </row>
    <row r="18" spans="1:8" x14ac:dyDescent="0.15">
      <c r="A18" s="22" t="s">
        <v>320</v>
      </c>
      <c r="B18" s="23">
        <v>10874800</v>
      </c>
      <c r="C18" s="23" t="s">
        <v>18</v>
      </c>
      <c r="D18" s="23" t="s">
        <v>18</v>
      </c>
      <c r="E18" s="23">
        <v>10874800</v>
      </c>
      <c r="F18" s="23">
        <v>8394346</v>
      </c>
      <c r="G18" s="23">
        <v>260186</v>
      </c>
      <c r="H18" s="23">
        <v>2480454</v>
      </c>
    </row>
    <row r="19" spans="1:8" x14ac:dyDescent="0.15">
      <c r="A19" s="22" t="s">
        <v>321</v>
      </c>
      <c r="B19" s="23">
        <v>16749949702</v>
      </c>
      <c r="C19" s="23">
        <v>657870000</v>
      </c>
      <c r="D19" s="23" t="s">
        <v>18</v>
      </c>
      <c r="E19" s="23">
        <v>17407819702</v>
      </c>
      <c r="F19" s="23">
        <v>10757770243</v>
      </c>
      <c r="G19" s="23">
        <v>288052488</v>
      </c>
      <c r="H19" s="23">
        <v>6650049459</v>
      </c>
    </row>
    <row r="20" spans="1:8" x14ac:dyDescent="0.15">
      <c r="A20" s="22" t="s">
        <v>325</v>
      </c>
      <c r="B20" s="23" t="s">
        <v>18</v>
      </c>
      <c r="C20" s="23" t="s">
        <v>18</v>
      </c>
      <c r="D20" s="23" t="s">
        <v>18</v>
      </c>
      <c r="E20" s="23" t="s">
        <v>18</v>
      </c>
      <c r="F20" s="23" t="s">
        <v>18</v>
      </c>
      <c r="G20" s="23" t="s">
        <v>18</v>
      </c>
      <c r="H20" s="23" t="s">
        <v>18</v>
      </c>
    </row>
    <row r="21" spans="1:8" x14ac:dyDescent="0.15">
      <c r="A21" s="22" t="s">
        <v>326</v>
      </c>
      <c r="B21" s="23" t="s">
        <v>18</v>
      </c>
      <c r="C21" s="23">
        <v>19472200</v>
      </c>
      <c r="D21" s="23" t="s">
        <v>18</v>
      </c>
      <c r="E21" s="23">
        <v>19472200</v>
      </c>
      <c r="F21" s="23" t="s">
        <v>18</v>
      </c>
      <c r="G21" s="23" t="s">
        <v>18</v>
      </c>
      <c r="H21" s="23">
        <v>19472200</v>
      </c>
    </row>
    <row r="22" spans="1:8" x14ac:dyDescent="0.15">
      <c r="A22" s="22" t="s">
        <v>328</v>
      </c>
      <c r="B22" s="23">
        <v>827747720</v>
      </c>
      <c r="C22" s="23" t="s">
        <v>18</v>
      </c>
      <c r="D22" s="23">
        <v>2</v>
      </c>
      <c r="E22" s="23">
        <v>827747718</v>
      </c>
      <c r="F22" s="23">
        <v>769139346</v>
      </c>
      <c r="G22" s="23">
        <v>26953460</v>
      </c>
      <c r="H22" s="23">
        <v>58608372</v>
      </c>
    </row>
    <row r="23" spans="1:8" x14ac:dyDescent="0.15">
      <c r="A23" s="22" t="s">
        <v>108</v>
      </c>
      <c r="B23" s="23">
        <v>36820870052</v>
      </c>
      <c r="C23" s="23">
        <v>2136498844</v>
      </c>
      <c r="D23" s="23">
        <v>556708984</v>
      </c>
      <c r="E23" s="23">
        <v>38400659912</v>
      </c>
      <c r="F23" s="23">
        <v>20547541165</v>
      </c>
      <c r="G23" s="23">
        <v>622810477</v>
      </c>
      <c r="H23" s="23">
        <v>17853118747</v>
      </c>
    </row>
  </sheetData>
  <mergeCells count="1">
    <mergeCell ref="A1:H1"/>
  </mergeCells>
  <phoneticPr fontId="8"/>
  <conditionalFormatting sqref="A6:H23">
    <cfRule type="expression" dxfId="59" priority="1" stopIfTrue="1">
      <formula>$H$4="（単位：百万円）"</formula>
    </cfRule>
    <cfRule type="expression" dxfId="58" priority="2" stopIfTrue="1">
      <formula>$H$4="（単位：円）"</formula>
    </cfRule>
    <cfRule type="expression" dxfId="57" priority="3" stopIfTrue="1">
      <formula>$H$4="（単位：千円）"</formula>
    </cfRule>
  </conditionalFormatting>
  <dataValidations count="1">
    <dataValidation type="list" allowBlank="1" showInputMessage="1" showErrorMessage="1" sqref="H4" xr:uid="{48FD3EE9-6556-491A-AA84-F5EEE18C6A21}">
      <formula1>"（単位：円）,（単位：千円）,（単位：百万円）"</formula1>
    </dataValidation>
  </dataValidations>
  <pageMargins left="0.3888888888888889" right="0.3888888888888889" top="0.3888888888888889" bottom="0.3888888888888889" header="0.19444444444444445" footer="0.19444444444444445"/>
  <pageSetup paperSize="9" scale="90" fitToHeight="0" orientation="landscape" r:id="rId1"/>
  <headerFooter>
    <oddHeader>&amp;R&amp;9&amp;D</oddHeader>
    <oddFooter>&amp;C&amp;9&amp;P/&amp;N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C2CF8-3DC2-4006-928D-CE8FFC2D9619}">
  <sheetPr>
    <pageSetUpPr fitToPage="1"/>
  </sheetPr>
  <dimension ref="A1:I23"/>
  <sheetViews>
    <sheetView zoomScaleNormal="100" workbookViewId="0">
      <selection sqref="A1:I1"/>
    </sheetView>
  </sheetViews>
  <sheetFormatPr defaultColWidth="8.875" defaultRowHeight="11.25" x14ac:dyDescent="0.15"/>
  <cols>
    <col min="1" max="1" width="30.875" style="17" customWidth="1"/>
    <col min="2" max="11" width="15.875" style="17" customWidth="1"/>
    <col min="12" max="16384" width="8.875" style="17"/>
  </cols>
  <sheetData>
    <row r="1" spans="1:9" ht="21" x14ac:dyDescent="0.15">
      <c r="A1" s="68" t="s">
        <v>329</v>
      </c>
      <c r="B1" s="68"/>
      <c r="C1" s="68"/>
      <c r="D1" s="68"/>
      <c r="E1" s="68"/>
      <c r="F1" s="68"/>
      <c r="G1" s="68"/>
      <c r="H1" s="68"/>
      <c r="I1" s="68"/>
    </row>
    <row r="2" spans="1:9" ht="13.5" x14ac:dyDescent="0.15">
      <c r="A2" s="18" t="str">
        <f>"自治体名："&amp;自治体名</f>
        <v>自治体名：小鹿野町</v>
      </c>
      <c r="B2" s="18"/>
      <c r="C2" s="18"/>
      <c r="D2" s="18"/>
      <c r="E2" s="18"/>
      <c r="F2" s="18"/>
      <c r="G2" s="18"/>
      <c r="H2" s="18"/>
      <c r="I2" s="19" t="str">
        <f>"年度："&amp;年度</f>
        <v>年度：令和4年度</v>
      </c>
    </row>
    <row r="3" spans="1:9" ht="13.5" x14ac:dyDescent="0.15">
      <c r="A3" s="18" t="s">
        <v>3</v>
      </c>
      <c r="B3" s="18"/>
      <c r="C3" s="18"/>
      <c r="D3" s="18"/>
      <c r="E3" s="18"/>
      <c r="F3" s="18"/>
      <c r="G3" s="18"/>
      <c r="H3" s="18"/>
      <c r="I3" s="18"/>
    </row>
    <row r="4" spans="1:9" ht="13.5" x14ac:dyDescent="0.15">
      <c r="A4" s="18"/>
      <c r="B4" s="18"/>
      <c r="C4" s="18"/>
      <c r="D4" s="18"/>
      <c r="E4" s="18"/>
      <c r="F4" s="18"/>
      <c r="G4" s="18"/>
      <c r="H4" s="18"/>
      <c r="I4" s="19" t="str">
        <f>単位</f>
        <v>（単位：円）</v>
      </c>
    </row>
    <row r="5" spans="1:9" ht="22.5" x14ac:dyDescent="0.15">
      <c r="A5" s="20" t="s">
        <v>309</v>
      </c>
      <c r="B5" s="21" t="s">
        <v>330</v>
      </c>
      <c r="C5" s="20" t="s">
        <v>331</v>
      </c>
      <c r="D5" s="20" t="s">
        <v>332</v>
      </c>
      <c r="E5" s="20" t="s">
        <v>333</v>
      </c>
      <c r="F5" s="20" t="s">
        <v>334</v>
      </c>
      <c r="G5" s="20" t="s">
        <v>335</v>
      </c>
      <c r="H5" s="20" t="s">
        <v>336</v>
      </c>
      <c r="I5" s="20" t="s">
        <v>108</v>
      </c>
    </row>
    <row r="6" spans="1:9" x14ac:dyDescent="0.15">
      <c r="A6" s="22" t="s">
        <v>317</v>
      </c>
      <c r="B6" s="23">
        <v>1800451180</v>
      </c>
      <c r="C6" s="23">
        <v>3648613626</v>
      </c>
      <c r="D6" s="23">
        <v>1407779025</v>
      </c>
      <c r="E6" s="23">
        <v>50265957</v>
      </c>
      <c r="F6" s="23">
        <v>1706312554</v>
      </c>
      <c r="G6" s="23">
        <v>443811757</v>
      </c>
      <c r="H6" s="23">
        <v>1658054098</v>
      </c>
      <c r="I6" s="23">
        <v>10715288197</v>
      </c>
    </row>
    <row r="7" spans="1:9" x14ac:dyDescent="0.15">
      <c r="A7" s="22" t="s">
        <v>318</v>
      </c>
      <c r="B7" s="23">
        <v>1178019896</v>
      </c>
      <c r="C7" s="23">
        <v>2077486922</v>
      </c>
      <c r="D7" s="23">
        <v>439411132</v>
      </c>
      <c r="E7" s="23">
        <v>1794</v>
      </c>
      <c r="F7" s="23">
        <v>256313853</v>
      </c>
      <c r="G7" s="23">
        <v>307677520</v>
      </c>
      <c r="H7" s="23">
        <v>17744141</v>
      </c>
      <c r="I7" s="23">
        <v>4276655258</v>
      </c>
    </row>
    <row r="8" spans="1:9" x14ac:dyDescent="0.15">
      <c r="A8" s="22" t="s">
        <v>319</v>
      </c>
      <c r="B8" s="23" t="s">
        <v>18</v>
      </c>
      <c r="C8" s="23" t="s">
        <v>18</v>
      </c>
      <c r="D8" s="23" t="s">
        <v>18</v>
      </c>
      <c r="E8" s="23" t="s">
        <v>18</v>
      </c>
      <c r="F8" s="23">
        <v>432731900</v>
      </c>
      <c r="G8" s="23" t="s">
        <v>18</v>
      </c>
      <c r="H8" s="23" t="s">
        <v>18</v>
      </c>
      <c r="I8" s="23">
        <v>432731900</v>
      </c>
    </row>
    <row r="9" spans="1:9" x14ac:dyDescent="0.15">
      <c r="A9" s="22" t="s">
        <v>320</v>
      </c>
      <c r="B9" s="23">
        <v>185273464</v>
      </c>
      <c r="C9" s="23">
        <v>1547514808</v>
      </c>
      <c r="D9" s="23">
        <v>967620682</v>
      </c>
      <c r="E9" s="23">
        <v>214632</v>
      </c>
      <c r="F9" s="23">
        <v>998268849</v>
      </c>
      <c r="G9" s="23">
        <v>70274919</v>
      </c>
      <c r="H9" s="23">
        <v>1543245471</v>
      </c>
      <c r="I9" s="23">
        <v>5312412825</v>
      </c>
    </row>
    <row r="10" spans="1:9" x14ac:dyDescent="0.15">
      <c r="A10" s="22" t="s">
        <v>321</v>
      </c>
      <c r="B10" s="23">
        <v>415979320</v>
      </c>
      <c r="C10" s="23">
        <v>23611896</v>
      </c>
      <c r="D10" s="23">
        <v>747211</v>
      </c>
      <c r="E10" s="23">
        <v>50049531</v>
      </c>
      <c r="F10" s="23">
        <v>18469952</v>
      </c>
      <c r="G10" s="23">
        <v>62084918</v>
      </c>
      <c r="H10" s="23">
        <v>97064486</v>
      </c>
      <c r="I10" s="23">
        <v>668007314</v>
      </c>
    </row>
    <row r="11" spans="1:9" x14ac:dyDescent="0.15">
      <c r="A11" s="22" t="s">
        <v>322</v>
      </c>
      <c r="B11" s="23" t="s">
        <v>18</v>
      </c>
      <c r="C11" s="23" t="s">
        <v>18</v>
      </c>
      <c r="D11" s="23" t="s">
        <v>18</v>
      </c>
      <c r="E11" s="23" t="s">
        <v>18</v>
      </c>
      <c r="F11" s="23" t="s">
        <v>18</v>
      </c>
      <c r="G11" s="23" t="s">
        <v>18</v>
      </c>
      <c r="H11" s="23" t="s">
        <v>18</v>
      </c>
      <c r="I11" s="23" t="s">
        <v>18</v>
      </c>
    </row>
    <row r="12" spans="1:9" x14ac:dyDescent="0.15">
      <c r="A12" s="22" t="s">
        <v>323</v>
      </c>
      <c r="B12" s="23" t="s">
        <v>18</v>
      </c>
      <c r="C12" s="23" t="s">
        <v>18</v>
      </c>
      <c r="D12" s="23" t="s">
        <v>18</v>
      </c>
      <c r="E12" s="23" t="s">
        <v>18</v>
      </c>
      <c r="F12" s="23" t="s">
        <v>18</v>
      </c>
      <c r="G12" s="23" t="s">
        <v>18</v>
      </c>
      <c r="H12" s="23" t="s">
        <v>18</v>
      </c>
      <c r="I12" s="23" t="s">
        <v>18</v>
      </c>
    </row>
    <row r="13" spans="1:9" x14ac:dyDescent="0.15">
      <c r="A13" s="22" t="s">
        <v>324</v>
      </c>
      <c r="B13" s="23" t="s">
        <v>18</v>
      </c>
      <c r="C13" s="23" t="s">
        <v>18</v>
      </c>
      <c r="D13" s="23" t="s">
        <v>18</v>
      </c>
      <c r="E13" s="23" t="s">
        <v>18</v>
      </c>
      <c r="F13" s="23" t="s">
        <v>18</v>
      </c>
      <c r="G13" s="23" t="s">
        <v>18</v>
      </c>
      <c r="H13" s="23" t="s">
        <v>18</v>
      </c>
      <c r="I13" s="23" t="s">
        <v>18</v>
      </c>
    </row>
    <row r="14" spans="1:9" x14ac:dyDescent="0.15">
      <c r="A14" s="22" t="s">
        <v>325</v>
      </c>
      <c r="B14" s="23" t="s">
        <v>18</v>
      </c>
      <c r="C14" s="23" t="s">
        <v>18</v>
      </c>
      <c r="D14" s="23" t="s">
        <v>18</v>
      </c>
      <c r="E14" s="23" t="s">
        <v>18</v>
      </c>
      <c r="F14" s="23" t="s">
        <v>18</v>
      </c>
      <c r="G14" s="23" t="s">
        <v>18</v>
      </c>
      <c r="H14" s="23" t="s">
        <v>18</v>
      </c>
      <c r="I14" s="23" t="s">
        <v>18</v>
      </c>
    </row>
    <row r="15" spans="1:9" x14ac:dyDescent="0.15">
      <c r="A15" s="22" t="s">
        <v>326</v>
      </c>
      <c r="B15" s="23">
        <v>21178500</v>
      </c>
      <c r="C15" s="23" t="s">
        <v>18</v>
      </c>
      <c r="D15" s="23" t="s">
        <v>18</v>
      </c>
      <c r="E15" s="23" t="s">
        <v>18</v>
      </c>
      <c r="F15" s="23">
        <v>528000</v>
      </c>
      <c r="G15" s="23">
        <v>3774400</v>
      </c>
      <c r="H15" s="23" t="s">
        <v>18</v>
      </c>
      <c r="I15" s="23">
        <v>25480900</v>
      </c>
    </row>
    <row r="16" spans="1:9" x14ac:dyDescent="0.15">
      <c r="A16" s="22" t="s">
        <v>327</v>
      </c>
      <c r="B16" s="23">
        <v>6097857893</v>
      </c>
      <c r="C16" s="23">
        <v>7592849</v>
      </c>
      <c r="D16" s="23" t="s">
        <v>18</v>
      </c>
      <c r="E16" s="23">
        <v>8107945</v>
      </c>
      <c r="F16" s="23">
        <v>820490091</v>
      </c>
      <c r="G16" s="23">
        <v>41442408</v>
      </c>
      <c r="H16" s="23">
        <v>103730992</v>
      </c>
      <c r="I16" s="23">
        <v>7079222178</v>
      </c>
    </row>
    <row r="17" spans="1:9" x14ac:dyDescent="0.15">
      <c r="A17" s="22" t="s">
        <v>318</v>
      </c>
      <c r="B17" s="23">
        <v>365597074</v>
      </c>
      <c r="C17" s="23" t="s">
        <v>18</v>
      </c>
      <c r="D17" s="23" t="s">
        <v>18</v>
      </c>
      <c r="E17" s="23" t="s">
        <v>18</v>
      </c>
      <c r="F17" s="23">
        <v>2690294</v>
      </c>
      <c r="G17" s="23">
        <v>10231497</v>
      </c>
      <c r="H17" s="23">
        <v>28701200</v>
      </c>
      <c r="I17" s="23">
        <v>407220065</v>
      </c>
    </row>
    <row r="18" spans="1:9" x14ac:dyDescent="0.15">
      <c r="A18" s="22" t="s">
        <v>320</v>
      </c>
      <c r="B18" s="23">
        <v>2480454</v>
      </c>
      <c r="C18" s="23" t="s">
        <v>18</v>
      </c>
      <c r="D18" s="23" t="s">
        <v>18</v>
      </c>
      <c r="E18" s="23" t="s">
        <v>18</v>
      </c>
      <c r="F18" s="23" t="s">
        <v>18</v>
      </c>
      <c r="G18" s="23" t="s">
        <v>18</v>
      </c>
      <c r="H18" s="23" t="s">
        <v>18</v>
      </c>
      <c r="I18" s="23">
        <v>2480454</v>
      </c>
    </row>
    <row r="19" spans="1:9" x14ac:dyDescent="0.15">
      <c r="A19" s="22" t="s">
        <v>321</v>
      </c>
      <c r="B19" s="23">
        <v>5710308165</v>
      </c>
      <c r="C19" s="23">
        <v>7592849</v>
      </c>
      <c r="D19" s="23" t="s">
        <v>18</v>
      </c>
      <c r="E19" s="23">
        <v>8107945</v>
      </c>
      <c r="F19" s="23">
        <v>817799797</v>
      </c>
      <c r="G19" s="23">
        <v>31210911</v>
      </c>
      <c r="H19" s="23">
        <v>75029792</v>
      </c>
      <c r="I19" s="23">
        <v>6650049459</v>
      </c>
    </row>
    <row r="20" spans="1:9" x14ac:dyDescent="0.15">
      <c r="A20" s="22" t="s">
        <v>325</v>
      </c>
      <c r="B20" s="23" t="s">
        <v>18</v>
      </c>
      <c r="C20" s="23" t="s">
        <v>18</v>
      </c>
      <c r="D20" s="23" t="s">
        <v>18</v>
      </c>
      <c r="E20" s="23" t="s">
        <v>18</v>
      </c>
      <c r="F20" s="23" t="s">
        <v>18</v>
      </c>
      <c r="G20" s="23" t="s">
        <v>18</v>
      </c>
      <c r="H20" s="23" t="s">
        <v>18</v>
      </c>
      <c r="I20" s="23" t="s">
        <v>18</v>
      </c>
    </row>
    <row r="21" spans="1:9" x14ac:dyDescent="0.15">
      <c r="A21" s="22" t="s">
        <v>326</v>
      </c>
      <c r="B21" s="23">
        <v>19472200</v>
      </c>
      <c r="C21" s="23" t="s">
        <v>18</v>
      </c>
      <c r="D21" s="23" t="s">
        <v>18</v>
      </c>
      <c r="E21" s="23" t="s">
        <v>18</v>
      </c>
      <c r="F21" s="23" t="s">
        <v>18</v>
      </c>
      <c r="G21" s="23" t="s">
        <v>18</v>
      </c>
      <c r="H21" s="23" t="s">
        <v>18</v>
      </c>
      <c r="I21" s="23">
        <v>19472200</v>
      </c>
    </row>
    <row r="22" spans="1:9" x14ac:dyDescent="0.15">
      <c r="A22" s="22" t="s">
        <v>328</v>
      </c>
      <c r="B22" s="23">
        <v>12492669</v>
      </c>
      <c r="C22" s="23">
        <v>184950</v>
      </c>
      <c r="D22" s="23">
        <v>1507242</v>
      </c>
      <c r="E22" s="23" t="s">
        <v>18</v>
      </c>
      <c r="F22" s="23">
        <v>818125</v>
      </c>
      <c r="G22" s="23">
        <v>17153631</v>
      </c>
      <c r="H22" s="23">
        <v>26451755</v>
      </c>
      <c r="I22" s="23">
        <v>58608372</v>
      </c>
    </row>
    <row r="23" spans="1:9" x14ac:dyDescent="0.15">
      <c r="A23" s="22" t="s">
        <v>108</v>
      </c>
      <c r="B23" s="23">
        <v>7910801742</v>
      </c>
      <c r="C23" s="23">
        <v>3656391425</v>
      </c>
      <c r="D23" s="23">
        <v>1409286267</v>
      </c>
      <c r="E23" s="23">
        <v>58373902</v>
      </c>
      <c r="F23" s="23">
        <v>2527620770</v>
      </c>
      <c r="G23" s="23">
        <v>502407796</v>
      </c>
      <c r="H23" s="23">
        <v>1788236845</v>
      </c>
      <c r="I23" s="23">
        <v>17853118747</v>
      </c>
    </row>
  </sheetData>
  <mergeCells count="1">
    <mergeCell ref="A1:I1"/>
  </mergeCells>
  <phoneticPr fontId="8"/>
  <conditionalFormatting sqref="A6:I23">
    <cfRule type="expression" dxfId="56" priority="1" stopIfTrue="1">
      <formula>$I$4="（単位：百万円）"</formula>
    </cfRule>
    <cfRule type="expression" dxfId="55" priority="2" stopIfTrue="1">
      <formula>$I$4="（単位：円）"</formula>
    </cfRule>
    <cfRule type="expression" dxfId="54" priority="3" stopIfTrue="1">
      <formula>$I$4="（単位：千円）"</formula>
    </cfRule>
  </conditionalFormatting>
  <dataValidations count="1">
    <dataValidation type="list" allowBlank="1" showInputMessage="1" showErrorMessage="1" sqref="I4" xr:uid="{7BA43873-B82A-4830-BC90-F873D7308104}">
      <formula1>"（単位：円）,（単位：千円）,（単位：百万円）"</formula1>
    </dataValidation>
  </dataValidations>
  <pageMargins left="0.3888888888888889" right="0.3888888888888889" top="0.3888888888888889" bottom="0.3888888888888889" header="0.19444444444444445" footer="0.19444444444444445"/>
  <pageSetup paperSize="9" scale="81" fitToHeight="0" orientation="landscape" r:id="rId1"/>
  <headerFooter>
    <oddHeader>&amp;R&amp;9&amp;D</oddHeader>
    <oddFooter>&amp;C&amp;9&amp;P/&amp;N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036FD-9BC4-4A79-8988-3F75A31AF79A}">
  <sheetPr>
    <pageSetUpPr fitToPage="1"/>
  </sheetPr>
  <dimension ref="A1:K30"/>
  <sheetViews>
    <sheetView zoomScaleNormal="100" workbookViewId="0"/>
  </sheetViews>
  <sheetFormatPr defaultColWidth="8.875" defaultRowHeight="11.25" x14ac:dyDescent="0.15"/>
  <cols>
    <col min="1" max="1" width="56" style="17" bestFit="1" customWidth="1"/>
    <col min="2" max="11" width="15.375" style="17" customWidth="1"/>
    <col min="12" max="16384" width="8.875" style="17"/>
  </cols>
  <sheetData>
    <row r="1" spans="1:10" ht="21" x14ac:dyDescent="0.2">
      <c r="A1" s="24" t="s">
        <v>337</v>
      </c>
    </row>
    <row r="2" spans="1:10" ht="13.5" x14ac:dyDescent="0.15">
      <c r="A2" s="18" t="str">
        <f>"自治体名："&amp;自治体名</f>
        <v>自治体名：小鹿野町</v>
      </c>
    </row>
    <row r="3" spans="1:10" ht="13.5" x14ac:dyDescent="0.15">
      <c r="A3" s="18" t="str">
        <f>"年度："&amp;年度</f>
        <v>年度：令和4年度</v>
      </c>
    </row>
    <row r="5" spans="1:10" ht="13.5" x14ac:dyDescent="0.15">
      <c r="A5" s="25" t="s">
        <v>338</v>
      </c>
      <c r="H5" s="19" t="str">
        <f>単位</f>
        <v>（単位：円）</v>
      </c>
    </row>
    <row r="6" spans="1:10" ht="37.5" customHeight="1" x14ac:dyDescent="0.15">
      <c r="A6" s="26" t="s">
        <v>339</v>
      </c>
      <c r="B6" s="27" t="s">
        <v>340</v>
      </c>
      <c r="C6" s="27" t="s">
        <v>341</v>
      </c>
      <c r="D6" s="27" t="s">
        <v>342</v>
      </c>
      <c r="E6" s="27" t="s">
        <v>343</v>
      </c>
      <c r="F6" s="27" t="s">
        <v>344</v>
      </c>
      <c r="G6" s="27" t="s">
        <v>345</v>
      </c>
      <c r="H6" s="27" t="s">
        <v>346</v>
      </c>
    </row>
    <row r="7" spans="1:10" ht="18" customHeight="1" x14ac:dyDescent="0.15">
      <c r="A7" s="22" t="s">
        <v>347</v>
      </c>
      <c r="B7" s="28"/>
      <c r="C7" s="28"/>
      <c r="D7" s="28">
        <f>B7*C7</f>
        <v>0</v>
      </c>
      <c r="E7" s="28"/>
      <c r="F7" s="28">
        <f>B7*E7</f>
        <v>0</v>
      </c>
      <c r="G7" s="28">
        <f>D7-F7</f>
        <v>0</v>
      </c>
      <c r="H7" s="28">
        <f>F7</f>
        <v>0</v>
      </c>
    </row>
    <row r="8" spans="1:10" ht="18" customHeight="1" x14ac:dyDescent="0.15">
      <c r="A8" s="22"/>
      <c r="B8" s="23"/>
      <c r="C8" s="23"/>
      <c r="D8" s="28">
        <f>B8*C8</f>
        <v>0</v>
      </c>
      <c r="E8" s="28"/>
      <c r="F8" s="28">
        <f>B8*E8</f>
        <v>0</v>
      </c>
      <c r="G8" s="28">
        <f>D8-F8</f>
        <v>0</v>
      </c>
      <c r="H8" s="28">
        <f>F8</f>
        <v>0</v>
      </c>
    </row>
    <row r="9" spans="1:10" ht="18" customHeight="1" x14ac:dyDescent="0.15">
      <c r="A9" s="29" t="s">
        <v>108</v>
      </c>
      <c r="B9" s="28">
        <f>SUM(B7:B8)</f>
        <v>0</v>
      </c>
      <c r="C9" s="28">
        <f t="shared" ref="C9:H9" si="0">SUM(C7:C8)</f>
        <v>0</v>
      </c>
      <c r="D9" s="28">
        <f t="shared" si="0"/>
        <v>0</v>
      </c>
      <c r="E9" s="28">
        <f t="shared" si="0"/>
        <v>0</v>
      </c>
      <c r="F9" s="28">
        <f t="shared" si="0"/>
        <v>0</v>
      </c>
      <c r="G9" s="28">
        <f t="shared" si="0"/>
        <v>0</v>
      </c>
      <c r="H9" s="28">
        <f t="shared" si="0"/>
        <v>0</v>
      </c>
    </row>
    <row r="11" spans="1:10" ht="13.5" x14ac:dyDescent="0.15">
      <c r="A11" s="25" t="s">
        <v>348</v>
      </c>
      <c r="J11" s="19" t="str">
        <f>単位</f>
        <v>（単位：円）</v>
      </c>
    </row>
    <row r="12" spans="1:10" ht="37.5" customHeight="1" x14ac:dyDescent="0.15">
      <c r="A12" s="26" t="s">
        <v>349</v>
      </c>
      <c r="B12" s="27" t="s">
        <v>350</v>
      </c>
      <c r="C12" s="27" t="s">
        <v>351</v>
      </c>
      <c r="D12" s="27" t="s">
        <v>352</v>
      </c>
      <c r="E12" s="27" t="s">
        <v>353</v>
      </c>
      <c r="F12" s="27" t="s">
        <v>354</v>
      </c>
      <c r="G12" s="27" t="s">
        <v>355</v>
      </c>
      <c r="H12" s="27" t="s">
        <v>356</v>
      </c>
      <c r="I12" s="27" t="s">
        <v>357</v>
      </c>
      <c r="J12" s="27" t="s">
        <v>346</v>
      </c>
    </row>
    <row r="13" spans="1:10" ht="18" customHeight="1" x14ac:dyDescent="0.15">
      <c r="A13" s="22" t="s">
        <v>358</v>
      </c>
      <c r="B13" s="28">
        <v>2224872640</v>
      </c>
      <c r="C13" s="28">
        <v>1237165916</v>
      </c>
      <c r="D13" s="28">
        <v>993993520</v>
      </c>
      <c r="E13" s="28">
        <f>C13-D13</f>
        <v>243172396</v>
      </c>
      <c r="F13" s="28">
        <v>1984633640</v>
      </c>
      <c r="G13" s="30">
        <f>IFERROR(B13/F13,0)</f>
        <v>1.1210495454465843</v>
      </c>
      <c r="H13" s="28">
        <f>ROUNDDOWN(E13*G13,0)</f>
        <v>272608304</v>
      </c>
      <c r="I13" s="28">
        <v>2051441380</v>
      </c>
      <c r="J13" s="28"/>
    </row>
    <row r="14" spans="1:10" ht="18" customHeight="1" x14ac:dyDescent="0.15">
      <c r="A14" s="22" t="s">
        <v>359</v>
      </c>
      <c r="B14" s="23">
        <v>269665851</v>
      </c>
      <c r="C14" s="23">
        <v>490691885</v>
      </c>
      <c r="D14" s="23">
        <v>314749133</v>
      </c>
      <c r="E14" s="28">
        <f t="shared" ref="E14:E15" si="1">C14-D14</f>
        <v>175942752</v>
      </c>
      <c r="F14" s="28">
        <v>269665851</v>
      </c>
      <c r="G14" s="30">
        <f t="shared" ref="G14:G15" si="2">IFERROR(B14/F14,0)</f>
        <v>1</v>
      </c>
      <c r="H14" s="28">
        <f t="shared" ref="H14:H15" si="3">ROUNDDOWN(E14*G14,0)</f>
        <v>175942752</v>
      </c>
      <c r="I14" s="28">
        <v>99638548</v>
      </c>
      <c r="J14" s="28"/>
    </row>
    <row r="15" spans="1:10" ht="18" customHeight="1" x14ac:dyDescent="0.15">
      <c r="A15" s="22" t="s">
        <v>361</v>
      </c>
      <c r="B15" s="23">
        <v>692161000</v>
      </c>
      <c r="C15" s="23">
        <v>54293161082</v>
      </c>
      <c r="D15" s="23">
        <v>21599496273</v>
      </c>
      <c r="E15" s="28">
        <f t="shared" si="1"/>
        <v>32693664809</v>
      </c>
      <c r="F15" s="28">
        <v>32693664809</v>
      </c>
      <c r="G15" s="30">
        <f t="shared" si="2"/>
        <v>2.1171104678648935E-2</v>
      </c>
      <c r="H15" s="28">
        <f t="shared" si="3"/>
        <v>692161000</v>
      </c>
      <c r="I15" s="28">
        <f t="shared" ref="I15" si="4">IF(H15&gt;0,IF(B15*0.7&gt;H15,B15-H15,0),0)</f>
        <v>0</v>
      </c>
      <c r="J15" s="28">
        <f t="shared" ref="J15" si="5">B15</f>
        <v>692161000</v>
      </c>
    </row>
    <row r="16" spans="1:10" ht="18" customHeight="1" x14ac:dyDescent="0.15">
      <c r="A16" s="29" t="s">
        <v>108</v>
      </c>
      <c r="B16" s="28">
        <f>SUM(B13:B15)</f>
        <v>3186699491</v>
      </c>
      <c r="C16" s="28">
        <f>SUM(C13:C15)</f>
        <v>56021018883</v>
      </c>
      <c r="D16" s="28">
        <f>SUM(D13:D15)</f>
        <v>22908238926</v>
      </c>
      <c r="E16" s="28">
        <f>SUM(E13:E15)</f>
        <v>33112779957</v>
      </c>
      <c r="F16" s="28">
        <f>SUM(F13:F15)</f>
        <v>34947964300</v>
      </c>
      <c r="G16" s="28"/>
      <c r="H16" s="28">
        <f>SUM(H13:H15)</f>
        <v>1140712056</v>
      </c>
      <c r="I16" s="28">
        <f>SUM(I13:I15)</f>
        <v>2151079928</v>
      </c>
      <c r="J16" s="28"/>
    </row>
    <row r="18" spans="1:11" ht="13.5" x14ac:dyDescent="0.15">
      <c r="A18" s="25" t="s">
        <v>362</v>
      </c>
      <c r="K18" s="19" t="str">
        <f>単位</f>
        <v>（単位：円）</v>
      </c>
    </row>
    <row r="19" spans="1:11" ht="37.5" customHeight="1" x14ac:dyDescent="0.15">
      <c r="A19" s="26" t="s">
        <v>349</v>
      </c>
      <c r="B19" s="27" t="s">
        <v>363</v>
      </c>
      <c r="C19" s="27" t="s">
        <v>351</v>
      </c>
      <c r="D19" s="27" t="s">
        <v>352</v>
      </c>
      <c r="E19" s="27" t="s">
        <v>353</v>
      </c>
      <c r="F19" s="27" t="s">
        <v>354</v>
      </c>
      <c r="G19" s="27" t="s">
        <v>355</v>
      </c>
      <c r="H19" s="27" t="s">
        <v>356</v>
      </c>
      <c r="I19" s="27" t="s">
        <v>364</v>
      </c>
      <c r="J19" s="27" t="s">
        <v>365</v>
      </c>
      <c r="K19" s="27" t="s">
        <v>346</v>
      </c>
    </row>
    <row r="20" spans="1:11" ht="18" customHeight="1" x14ac:dyDescent="0.15">
      <c r="A20" s="22" t="s">
        <v>366</v>
      </c>
      <c r="B20" s="28">
        <v>2430000</v>
      </c>
      <c r="C20" s="28">
        <v>269744425000</v>
      </c>
      <c r="D20" s="28">
        <v>255424891000</v>
      </c>
      <c r="E20" s="28">
        <f t="shared" ref="E20:E29" si="6">C20-D20</f>
        <v>14319534000</v>
      </c>
      <c r="F20" s="28">
        <v>10435120000</v>
      </c>
      <c r="G20" s="30">
        <f t="shared" ref="G20:G29" si="7">IFERROR(B20/F20,0)</f>
        <v>2.3286747061844999E-4</v>
      </c>
      <c r="H20" s="28">
        <f t="shared" ref="H20:H29" si="8">ROUNDDOWN(E20*G20,0)</f>
        <v>3334553</v>
      </c>
      <c r="I20" s="28">
        <f t="shared" ref="I20:I29" si="9">IF(H20&gt;0,IF(B20*0.7&gt;H20,B20-H20,0),0)</f>
        <v>0</v>
      </c>
      <c r="J20" s="28">
        <f t="shared" ref="J20:J29" si="10">B20-I20</f>
        <v>2430000</v>
      </c>
      <c r="K20" s="28">
        <v>2430000</v>
      </c>
    </row>
    <row r="21" spans="1:11" ht="18" customHeight="1" x14ac:dyDescent="0.15">
      <c r="A21" s="22" t="s">
        <v>367</v>
      </c>
      <c r="B21" s="28">
        <v>3322000</v>
      </c>
      <c r="C21" s="28">
        <v>22770229200</v>
      </c>
      <c r="D21" s="28">
        <v>21660137457</v>
      </c>
      <c r="E21" s="28">
        <f t="shared" si="6"/>
        <v>1110091743</v>
      </c>
      <c r="F21" s="28">
        <v>662803241</v>
      </c>
      <c r="G21" s="30">
        <f t="shared" si="7"/>
        <v>5.0120454978282158E-3</v>
      </c>
      <c r="H21" s="28">
        <f t="shared" si="8"/>
        <v>5563830</v>
      </c>
      <c r="I21" s="28">
        <f t="shared" si="9"/>
        <v>0</v>
      </c>
      <c r="J21" s="28">
        <f t="shared" si="10"/>
        <v>3322000</v>
      </c>
      <c r="K21" s="28">
        <v>3322000</v>
      </c>
    </row>
    <row r="22" spans="1:11" ht="18" customHeight="1" x14ac:dyDescent="0.15">
      <c r="A22" s="22" t="s">
        <v>368</v>
      </c>
      <c r="B22" s="28">
        <v>8500000</v>
      </c>
      <c r="C22" s="28">
        <v>684093000</v>
      </c>
      <c r="D22" s="28">
        <v>194565000</v>
      </c>
      <c r="E22" s="28">
        <f t="shared" si="6"/>
        <v>489528000</v>
      </c>
      <c r="F22" s="28">
        <v>480000000</v>
      </c>
      <c r="G22" s="30">
        <f t="shared" si="7"/>
        <v>1.7708333333333333E-2</v>
      </c>
      <c r="H22" s="28">
        <f t="shared" si="8"/>
        <v>8668725</v>
      </c>
      <c r="I22" s="28">
        <f t="shared" si="9"/>
        <v>0</v>
      </c>
      <c r="J22" s="28">
        <f t="shared" si="10"/>
        <v>8500000</v>
      </c>
      <c r="K22" s="28">
        <v>8500000</v>
      </c>
    </row>
    <row r="23" spans="1:11" ht="18" customHeight="1" x14ac:dyDescent="0.15">
      <c r="A23" s="22" t="s">
        <v>369</v>
      </c>
      <c r="B23" s="28">
        <v>2180000</v>
      </c>
      <c r="C23" s="28">
        <v>838699888</v>
      </c>
      <c r="D23" s="28">
        <v>233484673</v>
      </c>
      <c r="E23" s="28">
        <f t="shared" si="6"/>
        <v>605215215</v>
      </c>
      <c r="F23" s="28">
        <v>55310000</v>
      </c>
      <c r="G23" s="30">
        <f t="shared" si="7"/>
        <v>3.94142108117881E-2</v>
      </c>
      <c r="H23" s="28">
        <f t="shared" si="8"/>
        <v>23854080</v>
      </c>
      <c r="I23" s="28">
        <f t="shared" si="9"/>
        <v>0</v>
      </c>
      <c r="J23" s="28">
        <f t="shared" si="10"/>
        <v>2180000</v>
      </c>
      <c r="K23" s="28">
        <v>2180000</v>
      </c>
    </row>
    <row r="24" spans="1:11" ht="18" customHeight="1" x14ac:dyDescent="0.15">
      <c r="A24" s="22" t="s">
        <v>370</v>
      </c>
      <c r="B24" s="28">
        <v>11198746</v>
      </c>
      <c r="C24" s="28">
        <v>0</v>
      </c>
      <c r="D24" s="28">
        <v>0</v>
      </c>
      <c r="E24" s="28">
        <f t="shared" si="6"/>
        <v>0</v>
      </c>
      <c r="F24" s="28">
        <v>0</v>
      </c>
      <c r="G24" s="30">
        <f t="shared" si="7"/>
        <v>0</v>
      </c>
      <c r="H24" s="28">
        <f t="shared" si="8"/>
        <v>0</v>
      </c>
      <c r="I24" s="28">
        <f t="shared" si="9"/>
        <v>0</v>
      </c>
      <c r="J24" s="28">
        <f t="shared" si="10"/>
        <v>11198746</v>
      </c>
      <c r="K24" s="28">
        <v>11199000</v>
      </c>
    </row>
    <row r="25" spans="1:11" ht="18" customHeight="1" x14ac:dyDescent="0.15">
      <c r="A25" s="22" t="s">
        <v>371</v>
      </c>
      <c r="B25" s="28">
        <v>304000</v>
      </c>
      <c r="C25" s="28">
        <v>1635908901998</v>
      </c>
      <c r="D25" s="28">
        <v>1522472965982</v>
      </c>
      <c r="E25" s="28">
        <f t="shared" si="6"/>
        <v>113435936016</v>
      </c>
      <c r="F25" s="28">
        <v>86040383790</v>
      </c>
      <c r="G25" s="30">
        <f t="shared" si="7"/>
        <v>3.533224593023401E-6</v>
      </c>
      <c r="H25" s="28">
        <f t="shared" si="8"/>
        <v>400794</v>
      </c>
      <c r="I25" s="28">
        <f t="shared" si="9"/>
        <v>0</v>
      </c>
      <c r="J25" s="28">
        <f t="shared" si="10"/>
        <v>304000</v>
      </c>
      <c r="K25" s="28">
        <v>304000</v>
      </c>
    </row>
    <row r="26" spans="1:11" ht="18" customHeight="1" x14ac:dyDescent="0.15">
      <c r="A26" s="22" t="s">
        <v>372</v>
      </c>
      <c r="B26" s="28">
        <v>150000</v>
      </c>
      <c r="C26" s="28">
        <v>2358498996</v>
      </c>
      <c r="D26" s="28">
        <v>580165835</v>
      </c>
      <c r="E26" s="28">
        <f t="shared" si="6"/>
        <v>1778333161</v>
      </c>
      <c r="F26" s="28">
        <v>400000000</v>
      </c>
      <c r="G26" s="30">
        <f t="shared" si="7"/>
        <v>3.7500000000000001E-4</v>
      </c>
      <c r="H26" s="28">
        <f t="shared" si="8"/>
        <v>666874</v>
      </c>
      <c r="I26" s="28">
        <f t="shared" si="9"/>
        <v>0</v>
      </c>
      <c r="J26" s="28">
        <f t="shared" si="10"/>
        <v>150000</v>
      </c>
      <c r="K26" s="28">
        <v>150000</v>
      </c>
    </row>
    <row r="27" spans="1:11" ht="18" customHeight="1" x14ac:dyDescent="0.15">
      <c r="A27" s="22" t="s">
        <v>373</v>
      </c>
      <c r="B27" s="28">
        <v>1037200</v>
      </c>
      <c r="C27" s="28">
        <v>1139538949</v>
      </c>
      <c r="D27" s="28">
        <v>921727</v>
      </c>
      <c r="E27" s="28">
        <f t="shared" si="6"/>
        <v>1138617222</v>
      </c>
      <c r="F27" s="28">
        <v>1040599535</v>
      </c>
      <c r="G27" s="30">
        <f t="shared" si="7"/>
        <v>9.967330996356826E-4</v>
      </c>
      <c r="H27" s="28">
        <f t="shared" si="8"/>
        <v>1134897</v>
      </c>
      <c r="I27" s="28">
        <f t="shared" si="9"/>
        <v>0</v>
      </c>
      <c r="J27" s="28">
        <f t="shared" si="10"/>
        <v>1037200</v>
      </c>
      <c r="K27" s="28">
        <v>1037000</v>
      </c>
    </row>
    <row r="28" spans="1:11" ht="18" customHeight="1" x14ac:dyDescent="0.15">
      <c r="A28" s="22" t="s">
        <v>374</v>
      </c>
      <c r="B28" s="28">
        <v>800000</v>
      </c>
      <c r="C28" s="28">
        <v>24556329000</v>
      </c>
      <c r="D28" s="28">
        <v>24162382000</v>
      </c>
      <c r="E28" s="28">
        <f t="shared" si="6"/>
        <v>393947000</v>
      </c>
      <c r="F28" s="28">
        <v>16602000</v>
      </c>
      <c r="G28" s="30">
        <f t="shared" si="7"/>
        <v>4.818696542585231E-2</v>
      </c>
      <c r="H28" s="28">
        <f t="shared" si="8"/>
        <v>18983110</v>
      </c>
      <c r="I28" s="28">
        <f t="shared" si="9"/>
        <v>0</v>
      </c>
      <c r="J28" s="28">
        <f t="shared" si="10"/>
        <v>800000</v>
      </c>
      <c r="K28" s="28">
        <v>800000</v>
      </c>
    </row>
    <row r="29" spans="1:11" ht="18" customHeight="1" x14ac:dyDescent="0.15">
      <c r="A29" s="22" t="s">
        <v>375</v>
      </c>
      <c r="B29" s="28">
        <v>9900000</v>
      </c>
      <c r="C29" s="28">
        <v>0</v>
      </c>
      <c r="D29" s="28">
        <v>0</v>
      </c>
      <c r="E29" s="28">
        <f t="shared" si="6"/>
        <v>0</v>
      </c>
      <c r="F29" s="28">
        <v>0</v>
      </c>
      <c r="G29" s="30">
        <f t="shared" si="7"/>
        <v>0</v>
      </c>
      <c r="H29" s="28">
        <f t="shared" si="8"/>
        <v>0</v>
      </c>
      <c r="I29" s="28">
        <f t="shared" si="9"/>
        <v>0</v>
      </c>
      <c r="J29" s="28">
        <f t="shared" si="10"/>
        <v>9900000</v>
      </c>
      <c r="K29" s="28">
        <v>9900000</v>
      </c>
    </row>
    <row r="30" spans="1:11" ht="18" customHeight="1" x14ac:dyDescent="0.15">
      <c r="A30" s="29" t="s">
        <v>108</v>
      </c>
      <c r="B30" s="23">
        <f>SUM(B20:B29)</f>
        <v>39821946</v>
      </c>
      <c r="C30" s="23">
        <f>SUM(C20:C29)</f>
        <v>1958000716031</v>
      </c>
      <c r="D30" s="23">
        <f>SUM(D20:D29)</f>
        <v>1824729513674</v>
      </c>
      <c r="E30" s="23">
        <f>SUM(E20:E29)</f>
        <v>133271202357</v>
      </c>
      <c r="F30" s="23">
        <f>SUM(F20:F29)</f>
        <v>99130818566</v>
      </c>
      <c r="G30" s="23" t="s">
        <v>376</v>
      </c>
      <c r="H30" s="23">
        <f>SUM(H20:H29)</f>
        <v>62606863</v>
      </c>
      <c r="I30" s="23">
        <f>SUM(I20:I29)</f>
        <v>0</v>
      </c>
      <c r="J30" s="23">
        <f>SUM(J20:J29)</f>
        <v>39821946</v>
      </c>
      <c r="K30" s="23">
        <f>SUM(K20:K29)</f>
        <v>39822000</v>
      </c>
    </row>
  </sheetData>
  <phoneticPr fontId="8"/>
  <conditionalFormatting sqref="B13:F16 H13:J16 G16">
    <cfRule type="expression" dxfId="53" priority="10" stopIfTrue="1">
      <formula>$J$11="（単位：百万円）"</formula>
    </cfRule>
    <cfRule type="expression" dxfId="52" priority="11" stopIfTrue="1">
      <formula>$J$11="（単位：円）"</formula>
    </cfRule>
    <cfRule type="expression" dxfId="51" priority="12" stopIfTrue="1">
      <formula>$J$11="（単位：千円）"</formula>
    </cfRule>
  </conditionalFormatting>
  <conditionalFormatting sqref="B20:F30 H20:K30">
    <cfRule type="expression" dxfId="50" priority="7" stopIfTrue="1">
      <formula>$K$18="（単位：百万円）"</formula>
    </cfRule>
    <cfRule type="expression" dxfId="49" priority="8" stopIfTrue="1">
      <formula>$K$18="（単位：円）"</formula>
    </cfRule>
    <cfRule type="expression" dxfId="48" priority="9" stopIfTrue="1">
      <formula>$K$18="（単位：千円）"</formula>
    </cfRule>
  </conditionalFormatting>
  <conditionalFormatting sqref="B7:H9">
    <cfRule type="expression" dxfId="47" priority="13" stopIfTrue="1">
      <formula>$H$5="（単位：百万円）"</formula>
    </cfRule>
    <cfRule type="expression" dxfId="46" priority="14" stopIfTrue="1">
      <formula>$H$5="（単位：円）"</formula>
    </cfRule>
    <cfRule type="expression" dxfId="45" priority="15" stopIfTrue="1">
      <formula>$H$5="（単位：千円）"</formula>
    </cfRule>
  </conditionalFormatting>
  <conditionalFormatting sqref="D9">
    <cfRule type="expression" dxfId="44" priority="1" stopIfTrue="1">
      <formula>$J$11="（単位：百万円）"</formula>
    </cfRule>
    <cfRule type="expression" dxfId="43" priority="2" stopIfTrue="1">
      <formula>$J$11="（単位：円）"</formula>
    </cfRule>
    <cfRule type="expression" dxfId="42" priority="3" stopIfTrue="1">
      <formula>$J$11="（単位：千円）"</formula>
    </cfRule>
  </conditionalFormatting>
  <conditionalFormatting sqref="F9:H9">
    <cfRule type="expression" dxfId="41" priority="4" stopIfTrue="1">
      <formula>$J$11="（単位：百万円）"</formula>
    </cfRule>
    <cfRule type="expression" dxfId="40" priority="5" stopIfTrue="1">
      <formula>$J$11="（単位：円）"</formula>
    </cfRule>
    <cfRule type="expression" dxfId="39" priority="6" stopIfTrue="1">
      <formula>$J$11="（単位：千円）"</formula>
    </cfRule>
  </conditionalFormatting>
  <dataValidations count="1">
    <dataValidation type="list" allowBlank="1" showInputMessage="1" showErrorMessage="1" sqref="H5 J11 K18" xr:uid="{E050434F-F5A6-470A-AE95-19F8B3CEC414}">
      <formula1>"（単位：円）,（単位：千円）,（単位：百万円）"</formula1>
    </dataValidation>
  </dataValidations>
  <pageMargins left="0.3888888888888889" right="0.3888888888888889" top="0.3888888888888889" bottom="0.3888888888888889" header="0.19444444444444445" footer="0.19444444444444445"/>
  <pageSetup paperSize="9" scale="61" orientation="landscape" r:id="rId1"/>
  <headerFooter>
    <oddHeader>&amp;R&amp;9&amp;D</oddHeader>
    <oddFooter>&amp;C&amp;9&amp;P/&amp;N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16575-8CEC-41D5-AD12-542115A6C788}">
  <sheetPr>
    <pageSetUpPr fitToPage="1"/>
  </sheetPr>
  <dimension ref="A1:G27"/>
  <sheetViews>
    <sheetView workbookViewId="0"/>
  </sheetViews>
  <sheetFormatPr defaultColWidth="8.875" defaultRowHeight="11.25" x14ac:dyDescent="0.15"/>
  <cols>
    <col min="1" max="1" width="32.125" style="17" bestFit="1" customWidth="1"/>
    <col min="2" max="7" width="19.875" style="17" customWidth="1"/>
    <col min="8" max="8" width="8.875" style="17"/>
    <col min="9" max="9" width="10.5" style="17" bestFit="1" customWidth="1"/>
    <col min="10" max="16384" width="8.875" style="17"/>
  </cols>
  <sheetData>
    <row r="1" spans="1:7" ht="21" x14ac:dyDescent="0.2">
      <c r="A1" s="24" t="s">
        <v>377</v>
      </c>
    </row>
    <row r="2" spans="1:7" ht="13.5" x14ac:dyDescent="0.15">
      <c r="A2" s="18" t="str">
        <f>"自治体名："&amp;自治体名</f>
        <v>自治体名：小鹿野町</v>
      </c>
    </row>
    <row r="3" spans="1:7" ht="13.5" x14ac:dyDescent="0.15">
      <c r="A3" s="18" t="str">
        <f>"年度："&amp;年度</f>
        <v>年度：令和4年度</v>
      </c>
    </row>
    <row r="4" spans="1:7" ht="13.5" x14ac:dyDescent="0.15">
      <c r="G4" s="19" t="str">
        <f>単位</f>
        <v>（単位：円）</v>
      </c>
    </row>
    <row r="5" spans="1:7" ht="22.5" customHeight="1" x14ac:dyDescent="0.15">
      <c r="A5" s="26" t="s">
        <v>378</v>
      </c>
      <c r="B5" s="26" t="s">
        <v>379</v>
      </c>
      <c r="C5" s="26" t="s">
        <v>380</v>
      </c>
      <c r="D5" s="26" t="s">
        <v>381</v>
      </c>
      <c r="E5" s="26" t="s">
        <v>382</v>
      </c>
      <c r="F5" s="27" t="s">
        <v>383</v>
      </c>
      <c r="G5" s="27" t="s">
        <v>346</v>
      </c>
    </row>
    <row r="6" spans="1:7" ht="18" customHeight="1" x14ac:dyDescent="0.15">
      <c r="A6" s="22" t="s">
        <v>384</v>
      </c>
      <c r="B6" s="23">
        <f>1473931582-C6</f>
        <v>1074015582</v>
      </c>
      <c r="C6" s="23">
        <v>399916000</v>
      </c>
      <c r="D6" s="23"/>
      <c r="E6" s="23"/>
      <c r="F6" s="28">
        <f t="shared" ref="F6:F18" si="0">SUM(B6:E6)</f>
        <v>1473931582</v>
      </c>
      <c r="G6" s="28">
        <f t="shared" ref="G6:G19" si="1">F6</f>
        <v>1473931582</v>
      </c>
    </row>
    <row r="7" spans="1:7" ht="18" customHeight="1" x14ac:dyDescent="0.15">
      <c r="A7" s="22" t="s">
        <v>385</v>
      </c>
      <c r="B7" s="23">
        <f>885547187-C7</f>
        <v>685547187</v>
      </c>
      <c r="C7" s="23">
        <v>200000000</v>
      </c>
      <c r="D7" s="23"/>
      <c r="E7" s="23"/>
      <c r="F7" s="28">
        <f t="shared" si="0"/>
        <v>885547187</v>
      </c>
      <c r="G7" s="28">
        <f t="shared" si="1"/>
        <v>885547187</v>
      </c>
    </row>
    <row r="8" spans="1:7" ht="18" customHeight="1" x14ac:dyDescent="0.15">
      <c r="A8" s="22" t="s">
        <v>386</v>
      </c>
      <c r="B8" s="23">
        <v>0</v>
      </c>
      <c r="C8" s="23"/>
      <c r="D8" s="23"/>
      <c r="E8" s="23"/>
      <c r="F8" s="28">
        <f t="shared" si="0"/>
        <v>0</v>
      </c>
      <c r="G8" s="28">
        <f t="shared" si="1"/>
        <v>0</v>
      </c>
    </row>
    <row r="9" spans="1:7" ht="18" customHeight="1" x14ac:dyDescent="0.15">
      <c r="A9" s="22" t="s">
        <v>387</v>
      </c>
      <c r="B9" s="23">
        <v>123490703</v>
      </c>
      <c r="C9" s="23"/>
      <c r="D9" s="23"/>
      <c r="E9" s="23"/>
      <c r="F9" s="28">
        <f t="shared" si="0"/>
        <v>123490703</v>
      </c>
      <c r="G9" s="28">
        <f t="shared" si="1"/>
        <v>123490703</v>
      </c>
    </row>
    <row r="10" spans="1:7" ht="18" customHeight="1" x14ac:dyDescent="0.15">
      <c r="A10" s="22" t="s">
        <v>388</v>
      </c>
      <c r="B10" s="23">
        <v>17342775</v>
      </c>
      <c r="C10" s="23"/>
      <c r="D10" s="23"/>
      <c r="E10" s="23"/>
      <c r="F10" s="28">
        <f t="shared" si="0"/>
        <v>17342775</v>
      </c>
      <c r="G10" s="28">
        <f t="shared" si="1"/>
        <v>17342775</v>
      </c>
    </row>
    <row r="11" spans="1:7" ht="18" customHeight="1" x14ac:dyDescent="0.15">
      <c r="A11" s="22" t="s">
        <v>389</v>
      </c>
      <c r="B11" s="23">
        <v>7000000</v>
      </c>
      <c r="C11" s="23"/>
      <c r="D11" s="23"/>
      <c r="E11" s="23"/>
      <c r="F11" s="28">
        <f t="shared" si="0"/>
        <v>7000000</v>
      </c>
      <c r="G11" s="28">
        <f t="shared" si="1"/>
        <v>7000000</v>
      </c>
    </row>
    <row r="12" spans="1:7" ht="18" customHeight="1" x14ac:dyDescent="0.15">
      <c r="A12" s="22" t="s">
        <v>390</v>
      </c>
      <c r="B12" s="23">
        <v>100696881</v>
      </c>
      <c r="C12" s="23"/>
      <c r="D12" s="23"/>
      <c r="E12" s="23"/>
      <c r="F12" s="28">
        <f t="shared" si="0"/>
        <v>100696881</v>
      </c>
      <c r="G12" s="28">
        <f t="shared" si="1"/>
        <v>100696881</v>
      </c>
    </row>
    <row r="13" spans="1:7" ht="18" customHeight="1" x14ac:dyDescent="0.15">
      <c r="A13" s="22" t="s">
        <v>391</v>
      </c>
      <c r="B13" s="23">
        <v>867667787</v>
      </c>
      <c r="C13" s="23"/>
      <c r="D13" s="23"/>
      <c r="E13" s="23"/>
      <c r="F13" s="28">
        <f t="shared" si="0"/>
        <v>867667787</v>
      </c>
      <c r="G13" s="28">
        <f t="shared" si="1"/>
        <v>867667787</v>
      </c>
    </row>
    <row r="14" spans="1:7" ht="18" customHeight="1" x14ac:dyDescent="0.15">
      <c r="A14" s="22" t="s">
        <v>392</v>
      </c>
      <c r="B14" s="23">
        <v>71413902</v>
      </c>
      <c r="C14" s="23"/>
      <c r="D14" s="23"/>
      <c r="E14" s="23"/>
      <c r="F14" s="28">
        <f t="shared" si="0"/>
        <v>71413902</v>
      </c>
      <c r="G14" s="28">
        <f t="shared" si="1"/>
        <v>71413902</v>
      </c>
    </row>
    <row r="15" spans="1:7" ht="18" customHeight="1" x14ac:dyDescent="0.15">
      <c r="A15" s="22" t="s">
        <v>393</v>
      </c>
      <c r="B15" s="23">
        <v>29797000</v>
      </c>
      <c r="C15" s="23"/>
      <c r="D15" s="23"/>
      <c r="E15" s="23"/>
      <c r="F15" s="28">
        <f t="shared" si="0"/>
        <v>29797000</v>
      </c>
      <c r="G15" s="28">
        <f t="shared" si="1"/>
        <v>29797000</v>
      </c>
    </row>
    <row r="16" spans="1:7" ht="18" customHeight="1" x14ac:dyDescent="0.15">
      <c r="A16" s="22" t="s">
        <v>394</v>
      </c>
      <c r="B16" s="23">
        <v>21418000</v>
      </c>
      <c r="C16" s="23"/>
      <c r="D16" s="23"/>
      <c r="E16" s="23"/>
      <c r="F16" s="28">
        <f t="shared" si="0"/>
        <v>21418000</v>
      </c>
      <c r="G16" s="28">
        <f t="shared" si="1"/>
        <v>21418000</v>
      </c>
    </row>
    <row r="17" spans="1:7" ht="18" customHeight="1" x14ac:dyDescent="0.15">
      <c r="A17" s="22" t="s">
        <v>395</v>
      </c>
      <c r="B17" s="23">
        <v>1709000</v>
      </c>
      <c r="C17" s="23"/>
      <c r="D17" s="23"/>
      <c r="E17" s="23"/>
      <c r="F17" s="28">
        <f t="shared" si="0"/>
        <v>1709000</v>
      </c>
      <c r="G17" s="28">
        <f t="shared" si="1"/>
        <v>1709000</v>
      </c>
    </row>
    <row r="18" spans="1:7" ht="18" customHeight="1" x14ac:dyDescent="0.15">
      <c r="A18" s="22" t="s">
        <v>396</v>
      </c>
      <c r="B18" s="23">
        <v>50000000</v>
      </c>
      <c r="C18" s="23"/>
      <c r="D18" s="23"/>
      <c r="E18" s="23"/>
      <c r="F18" s="28">
        <f t="shared" si="0"/>
        <v>50000000</v>
      </c>
      <c r="G18" s="23">
        <f t="shared" si="1"/>
        <v>50000000</v>
      </c>
    </row>
    <row r="19" spans="1:7" ht="18" customHeight="1" x14ac:dyDescent="0.15">
      <c r="A19" s="29" t="s">
        <v>108</v>
      </c>
      <c r="B19" s="23">
        <f>SUM(B6:B18)</f>
        <v>3050098817</v>
      </c>
      <c r="C19" s="23">
        <f>SUM(C6:C18)</f>
        <v>599916000</v>
      </c>
      <c r="D19" s="23"/>
      <c r="E19" s="23"/>
      <c r="F19" s="23">
        <f>SUM(F6:F18)</f>
        <v>3650014817</v>
      </c>
      <c r="G19" s="23">
        <f t="shared" si="1"/>
        <v>3650014817</v>
      </c>
    </row>
    <row r="23" spans="1:7" ht="18.75" x14ac:dyDescent="0.4">
      <c r="A23" s="31"/>
    </row>
    <row r="24" spans="1:7" ht="18.75" x14ac:dyDescent="0.4">
      <c r="A24" s="31"/>
    </row>
    <row r="27" spans="1:7" ht="18.75" x14ac:dyDescent="0.4">
      <c r="A27" s="32"/>
    </row>
  </sheetData>
  <phoneticPr fontId="8"/>
  <conditionalFormatting sqref="B6:G19">
    <cfRule type="expression" dxfId="38" priority="1" stopIfTrue="1">
      <formula>$G$4="（単位：百万円）"</formula>
    </cfRule>
    <cfRule type="expression" dxfId="37" priority="2" stopIfTrue="1">
      <formula>$G$4="（単位：円）"</formula>
    </cfRule>
    <cfRule type="expression" dxfId="36" priority="3" stopIfTrue="1">
      <formula>$G$4="（単位：千円）"</formula>
    </cfRule>
  </conditionalFormatting>
  <dataValidations count="1">
    <dataValidation type="list" allowBlank="1" showInputMessage="1" showErrorMessage="1" sqref="G4" xr:uid="{A195BE2A-9F55-404B-A727-95908244FCAA}">
      <formula1>"（単位：円）,（単位：千円）,（単位：百万円）"</formula1>
    </dataValidation>
  </dataValidations>
  <pageMargins left="0.3888888888888889" right="0.3888888888888889" top="0.3888888888888889" bottom="0.3888888888888889" header="0.19444444444444445" footer="0.19444444444444445"/>
  <pageSetup paperSize="9" scale="85" fitToHeight="0" orientation="landscape" r:id="rId1"/>
  <headerFooter>
    <oddHeader>&amp;R&amp;9&amp;D</oddHeader>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28</vt:i4>
      </vt:variant>
    </vt:vector>
  </HeadingPairs>
  <TitlesOfParts>
    <vt:vector size="49" baseType="lpstr">
      <vt:lpstr>貸借対照表(BS)</vt:lpstr>
      <vt:lpstr>行政コスト計算書(PL)</vt:lpstr>
      <vt:lpstr>純資産変動計算書(NW)</vt:lpstr>
      <vt:lpstr>資金収支計算書(CF)</vt:lpstr>
      <vt:lpstr>注記</vt:lpstr>
      <vt:lpstr>有形固定資産の明細</vt:lpstr>
      <vt:lpstr>有形固定資産に係る行政目的別の明細</vt:lpstr>
      <vt:lpstr>投資及び出資金の明細</vt:lpstr>
      <vt:lpstr>基金の明細</vt:lpstr>
      <vt:lpstr>貸付金の明細</vt:lpstr>
      <vt:lpstr>長期延滞債権の明細</vt:lpstr>
      <vt:lpstr>未収金の明細</vt:lpstr>
      <vt:lpstr>地方債等（借入先別）の明細</vt:lpstr>
      <vt:lpstr>地方債等（利率別）の明細</vt:lpstr>
      <vt:lpstr>地方債等（返済期間別）の明細</vt:lpstr>
      <vt:lpstr>特定の契約条項が付された地方債等の概要</vt:lpstr>
      <vt:lpstr>引当金の明細</vt:lpstr>
      <vt:lpstr>補助金等の明細</vt:lpstr>
      <vt:lpstr>財源の明細</vt:lpstr>
      <vt:lpstr>財源情報の明細</vt:lpstr>
      <vt:lpstr>資金の明細</vt:lpstr>
      <vt:lpstr>注記!_Toc460249644</vt:lpstr>
      <vt:lpstr>注記!_Toc460249645</vt:lpstr>
      <vt:lpstr>注記!_Toc460249646</vt:lpstr>
      <vt:lpstr>注記!_Toc460249647</vt:lpstr>
      <vt:lpstr>注記!_Toc460249648</vt:lpstr>
      <vt:lpstr>注記!_Toc460249649</vt:lpstr>
      <vt:lpstr>注記!_Toc460249650</vt:lpstr>
      <vt:lpstr>注記!_Toc460249651</vt:lpstr>
      <vt:lpstr>注記!_Toc460249652</vt:lpstr>
      <vt:lpstr>注記!_Toc460249653</vt:lpstr>
      <vt:lpstr>注記!_Toc460249654</vt:lpstr>
      <vt:lpstr>注記!_Toc460249656</vt:lpstr>
      <vt:lpstr>注記!_Toc460249657</vt:lpstr>
      <vt:lpstr>注記!_Toc460249661</vt:lpstr>
      <vt:lpstr>注記!_Toc460249662</vt:lpstr>
      <vt:lpstr>注記!_Toc460249663</vt:lpstr>
      <vt:lpstr>注記!_Toc460249664</vt:lpstr>
      <vt:lpstr>注記!_Toc460249667</vt:lpstr>
      <vt:lpstr>注記!_Toc460249671</vt:lpstr>
      <vt:lpstr>注記!_Toc460249672</vt:lpstr>
      <vt:lpstr>注記!_Toc460249677</vt:lpstr>
      <vt:lpstr>注記!_Toc460249678</vt:lpstr>
      <vt:lpstr>注記!_Toc460249679</vt:lpstr>
      <vt:lpstr>注記!_Toc460249680</vt:lpstr>
      <vt:lpstr>注記!_Toc460249681</vt:lpstr>
      <vt:lpstr>注記!_Toc460249682</vt:lpstr>
      <vt:lpstr>有形固定資産に係る行政目的別の明細!Print_Titles</vt:lpstr>
      <vt:lpstr>有形固定資産の明細!Print_Titles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貴幸</dc:creator>
  <cp:lastModifiedBy> </cp:lastModifiedBy>
  <cp:lastPrinted>2024-03-22T00:39:38Z</cp:lastPrinted>
  <dcterms:created xsi:type="dcterms:W3CDTF">2024-03-18T02:16:06Z</dcterms:created>
  <dcterms:modified xsi:type="dcterms:W3CDTF">2024-03-22T00:39:49Z</dcterms:modified>
</cp:coreProperties>
</file>